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ditParameters" sheetId="1" r:id="rId4"/>
    <sheet state="visible" name="Finanzübersicht Kredit" sheetId="2" r:id="rId5"/>
    <sheet state="visible" name="Angebotspaket" sheetId="3" r:id="rId6"/>
    <sheet state="visible" name="Building 1-2" sheetId="4" r:id="rId7"/>
    <sheet state="visible" name="Building 3 and 4" sheetId="5" r:id="rId8"/>
    <sheet state="visible" name="Betriebskosten" sheetId="6" r:id="rId9"/>
    <sheet state="visible" name="BetriebskostenAbrechnung" sheetId="7" r:id="rId10"/>
  </sheets>
  <definedNames/>
  <calcPr/>
  <extLst>
    <ext uri="GoogleSheetsCustomDataVersion2">
      <go:sheetsCustomData xmlns:go="http://customooxmlschemas.google.com/" r:id="rId11" roundtripDataChecksum="BvPUkv5NObE2TKpiLh2ce1jbFiY/+M92RphY2kKgHgA="/>
    </ext>
  </extLst>
</workbook>
</file>

<file path=xl/sharedStrings.xml><?xml version="1.0" encoding="utf-8"?>
<sst xmlns="http://schemas.openxmlformats.org/spreadsheetml/2006/main" count="7422" uniqueCount="311">
  <si>
    <t>Immobillien Calculationssystem Version 1</t>
  </si>
  <si>
    <t xml:space="preserve">The earth is our grandma, do you really do not want to hurt it </t>
  </si>
  <si>
    <t xml:space="preserve">made by Edgar Wahl </t>
  </si>
  <si>
    <t xml:space="preserve">© by Edgar Wahl, Cam Consulting Real Estate </t>
  </si>
  <si>
    <t>All buildungs for renewing on time to renewable Energy  100 %</t>
  </si>
  <si>
    <t xml:space="preserve">Object No 25 is only for Testing and Combination </t>
  </si>
  <si>
    <t xml:space="preserve">Input all Parameters for the Credit Line </t>
  </si>
  <si>
    <t xml:space="preserve">Using only the Greenfields </t>
  </si>
  <si>
    <t xml:space="preserve">All Credit Lines are optimezed for a Duration on 30 Years  </t>
  </si>
  <si>
    <t>Only 30 Years give the right financing in Germany</t>
  </si>
  <si>
    <t>Projektbezeichnung</t>
  </si>
  <si>
    <t>Amount of Credit</t>
  </si>
  <si>
    <t>Interested Rate</t>
  </si>
  <si>
    <t>Duration of the Credit month</t>
  </si>
  <si>
    <t>Repayment of Credit</t>
  </si>
  <si>
    <t>Object 1</t>
  </si>
  <si>
    <t>Object 2</t>
  </si>
  <si>
    <t>Object 3</t>
  </si>
  <si>
    <t>Object 4</t>
  </si>
  <si>
    <t>Object 5</t>
  </si>
  <si>
    <t xml:space="preserve">m² of the buildung </t>
  </si>
  <si>
    <t>Rent Index Berlin</t>
  </si>
  <si>
    <t>our own Index</t>
  </si>
  <si>
    <t>multiple Proceed Factor</t>
  </si>
  <si>
    <t>Object 6</t>
  </si>
  <si>
    <t>Object 7</t>
  </si>
  <si>
    <t>Object 8</t>
  </si>
  <si>
    <t>Object 9</t>
  </si>
  <si>
    <t>Object 10</t>
  </si>
  <si>
    <t>Object 11</t>
  </si>
  <si>
    <t>Object 12</t>
  </si>
  <si>
    <t>Object 13</t>
  </si>
  <si>
    <t>Object 14</t>
  </si>
  <si>
    <t>Object 15</t>
  </si>
  <si>
    <t>Object 16</t>
  </si>
  <si>
    <t>Object 17</t>
  </si>
  <si>
    <t xml:space="preserve"> </t>
  </si>
  <si>
    <t>Object 18</t>
  </si>
  <si>
    <t>Object 19</t>
  </si>
  <si>
    <t>Object 20</t>
  </si>
  <si>
    <t>Duration of the Credit</t>
  </si>
  <si>
    <t>Object 21</t>
  </si>
  <si>
    <t>Object 22</t>
  </si>
  <si>
    <t>Object 23</t>
  </si>
  <si>
    <t>Object 24</t>
  </si>
  <si>
    <t>Object 25</t>
  </si>
  <si>
    <t>Only Testing</t>
  </si>
  <si>
    <t>Max Package 24 for purchasing option</t>
  </si>
  <si>
    <t xml:space="preserve">Object 25 only Testing </t>
  </si>
  <si>
    <t xml:space="preserve">© by Edgar Wahl, Karin Macht , Cam Consulting </t>
  </si>
  <si>
    <t>The Duaration hier are maximum 10 Years.</t>
  </si>
  <si>
    <t xml:space="preserve">After 10 Years a recondition ing for discuss is in option </t>
  </si>
  <si>
    <t xml:space="preserve">Duration Years </t>
  </si>
  <si>
    <t>ROI Complete</t>
  </si>
  <si>
    <t>Interest Bank</t>
  </si>
  <si>
    <t>Repayment Cr.</t>
  </si>
  <si>
    <t>Incoming Rent</t>
  </si>
  <si>
    <t>Projekt_ID</t>
  </si>
  <si>
    <t>Repayment Rate</t>
  </si>
  <si>
    <t xml:space="preserve">Difference </t>
  </si>
  <si>
    <t>Object number</t>
  </si>
  <si>
    <t>Buildung Cost</t>
  </si>
  <si>
    <t>Porchasing Cost</t>
  </si>
  <si>
    <t>Real Cost</t>
  </si>
  <si>
    <t>Repaid Amount</t>
  </si>
  <si>
    <t>Interest in Euro</t>
  </si>
  <si>
    <t>Repayid in Euro</t>
  </si>
  <si>
    <t>Builduing number</t>
  </si>
  <si>
    <t>n</t>
  </si>
  <si>
    <t>Com / Private</t>
  </si>
  <si>
    <t>For sales offer</t>
  </si>
  <si>
    <t>acquisition cost</t>
  </si>
  <si>
    <t>Funding</t>
  </si>
  <si>
    <t xml:space="preserve">Summary </t>
  </si>
  <si>
    <t>Potential</t>
  </si>
  <si>
    <t>Counted</t>
  </si>
  <si>
    <t>Einkaufspreis</t>
  </si>
  <si>
    <t>zipcode based</t>
  </si>
  <si>
    <t>Nach Mietspiegel</t>
  </si>
  <si>
    <t xml:space="preserve">rentabillity </t>
  </si>
  <si>
    <t xml:space="preserve">Angabe </t>
  </si>
  <si>
    <t>Max</t>
  </si>
  <si>
    <t>Project ID</t>
  </si>
  <si>
    <t>Art of Object</t>
  </si>
  <si>
    <t>Tenant</t>
  </si>
  <si>
    <t>Commision</t>
  </si>
  <si>
    <t>Offer Price</t>
  </si>
  <si>
    <t>amount</t>
  </si>
  <si>
    <t>sqm</t>
  </si>
  <si>
    <t>Surface</t>
  </si>
  <si>
    <t>Zimmer</t>
  </si>
  <si>
    <t>pro m2</t>
  </si>
  <si>
    <t>comparison</t>
  </si>
  <si>
    <t>Kalt /soll</t>
  </si>
  <si>
    <t>Kalt ist</t>
  </si>
  <si>
    <t>Set in</t>
  </si>
  <si>
    <t>Plz</t>
  </si>
  <si>
    <t>Personen</t>
  </si>
  <si>
    <t>Single Familly Home</t>
  </si>
  <si>
    <t>No</t>
  </si>
  <si>
    <t>no</t>
  </si>
  <si>
    <t>Semi-detached house</t>
  </si>
  <si>
    <t>Ranch Hoppegarten</t>
  </si>
  <si>
    <t>yes</t>
  </si>
  <si>
    <t>full</t>
  </si>
  <si>
    <t>Summary</t>
  </si>
  <si>
    <t>Single Rent Concept</t>
  </si>
  <si>
    <t>Rent Surface</t>
  </si>
  <si>
    <t>m²</t>
  </si>
  <si>
    <t>Tax</t>
  </si>
  <si>
    <t xml:space="preserve">Rent </t>
  </si>
  <si>
    <t xml:space="preserve">All after 2 Years </t>
  </si>
  <si>
    <t xml:space="preserve">Full input </t>
  </si>
  <si>
    <t>Rent suface Personal Sys.</t>
  </si>
  <si>
    <t>Special</t>
  </si>
  <si>
    <t>price Net</t>
  </si>
  <si>
    <t>%19</t>
  </si>
  <si>
    <t>Price gross</t>
  </si>
  <si>
    <t>Duration in Years</t>
  </si>
  <si>
    <t>in full progress</t>
  </si>
  <si>
    <t xml:space="preserve">30 Years </t>
  </si>
  <si>
    <t xml:space="preserve">Solar Plant on the Roofs </t>
  </si>
  <si>
    <t>and in The Property</t>
  </si>
  <si>
    <t>Coomercial Hoppe Ranch</t>
  </si>
  <si>
    <t xml:space="preserve">Monthly differences comes </t>
  </si>
  <si>
    <t>Summe</t>
  </si>
  <si>
    <t xml:space="preserve">from small non rent times </t>
  </si>
  <si>
    <t>You have to renovate or there</t>
  </si>
  <si>
    <t xml:space="preserve">are other Contruction plans </t>
  </si>
  <si>
    <t>Calculated Difference</t>
  </si>
  <si>
    <t xml:space="preserve">but not yet in the plans </t>
  </si>
  <si>
    <t>Real Estate Win Situation</t>
  </si>
  <si>
    <t>Investment</t>
  </si>
  <si>
    <t>Yearly ROI</t>
  </si>
  <si>
    <t>Year 1</t>
  </si>
  <si>
    <t>This was the calculated yearly investment</t>
  </si>
  <si>
    <t>Year 2</t>
  </si>
  <si>
    <t xml:space="preserve">Calculated return of the Real Estate self. </t>
  </si>
  <si>
    <t>Year 3</t>
  </si>
  <si>
    <t xml:space="preserve">You can´t offer the Real Estate under </t>
  </si>
  <si>
    <t>Year 4</t>
  </si>
  <si>
    <t xml:space="preserve">a Age of 10 Years ownership </t>
  </si>
  <si>
    <t>Year 5</t>
  </si>
  <si>
    <t>Year 6</t>
  </si>
  <si>
    <t xml:space="preserve">Under 10 Years you are pay 52 % on </t>
  </si>
  <si>
    <t>Year 7</t>
  </si>
  <si>
    <t>Real Estate Speculation Tax.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</si>
  <si>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</si>
  <si>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</si>
  <si>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</si>
  <si>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</si>
  <si>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</si>
  <si>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</si>
  <si>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</si>
  <si>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</si>
  <si>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</si>
  <si>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</si>
  <si>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</si>
  <si>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</si>
  <si>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</si>
  <si>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 xml:space="preserve">ProjektNo </t>
  </si>
  <si>
    <t>ProjektNo</t>
  </si>
  <si>
    <t>QM</t>
  </si>
  <si>
    <t>von</t>
  </si>
  <si>
    <t>Bis</t>
  </si>
  <si>
    <t>Angabe</t>
  </si>
  <si>
    <t>Jahresende</t>
  </si>
  <si>
    <t>Jahressummen</t>
  </si>
  <si>
    <t>Jahre</t>
  </si>
  <si>
    <t>Monat</t>
  </si>
  <si>
    <t xml:space="preserve">Jan </t>
  </si>
  <si>
    <t>Feb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</si>
  <si>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</si>
  <si>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</si>
  <si>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</si>
  <si>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</si>
  <si>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</si>
  <si>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</si>
  <si>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</si>
  <si>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</si>
  <si>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</si>
  <si>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</si>
  <si>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Redemption</t>
  </si>
  <si>
    <t>Backlog</t>
  </si>
  <si>
    <t>Interest</t>
  </si>
  <si>
    <t>Repayment</t>
  </si>
  <si>
    <t>residual debt</t>
  </si>
  <si>
    <t>Incoming rent</t>
  </si>
  <si>
    <t>Jahreskaltmiete</t>
  </si>
  <si>
    <t xml:space="preserve">Cold Rent </t>
  </si>
  <si>
    <t>Gewinn Brutto</t>
  </si>
  <si>
    <t>Cross / Winner</t>
  </si>
  <si>
    <t>Summary 10 Year</t>
  </si>
  <si>
    <t>Ballonpayment</t>
  </si>
  <si>
    <t>10 Year</t>
  </si>
  <si>
    <t>Difference</t>
  </si>
  <si>
    <t>10 year</t>
  </si>
  <si>
    <t>Year Cold rent</t>
  </si>
  <si>
    <t xml:space="preserve">  </t>
  </si>
  <si>
    <t xml:space="preserve">   </t>
  </si>
  <si>
    <t>Berechnung</t>
  </si>
  <si>
    <t>PR_2023_17</t>
  </si>
  <si>
    <t>PR_2023_18</t>
  </si>
  <si>
    <t>der Jahre von</t>
  </si>
  <si>
    <t>lets</t>
  </si>
  <si>
    <t>13 Year Summary</t>
  </si>
  <si>
    <t>Hilfsberechnungen ohne dierekte Verbindung zu den Tabellen</t>
  </si>
  <si>
    <t>Not in Use</t>
  </si>
  <si>
    <t>Tilgung</t>
  </si>
  <si>
    <t>Zinsen</t>
  </si>
  <si>
    <t>Rate</t>
  </si>
  <si>
    <t>Restschuld</t>
  </si>
  <si>
    <t xml:space="preserve">Berechnung der Vorauszahlung Nebenkosten Pauschale </t>
  </si>
  <si>
    <t>Period</t>
  </si>
  <si>
    <t>from</t>
  </si>
  <si>
    <t>to</t>
  </si>
  <si>
    <t>Your Period</t>
  </si>
  <si>
    <t>from to</t>
  </si>
  <si>
    <t>bis</t>
  </si>
  <si>
    <t>Billing Period in Days</t>
  </si>
  <si>
    <t>Your Billing Period</t>
  </si>
  <si>
    <t xml:space="preserve">Gesamtfläche vermietet </t>
  </si>
  <si>
    <t>Ihre Wohnung / Fläche</t>
  </si>
  <si>
    <t>Einheit Nummer</t>
  </si>
  <si>
    <t xml:space="preserve">Umlageschlüssel </t>
  </si>
  <si>
    <t>Einheiten</t>
  </si>
  <si>
    <t>Accounting period in %</t>
  </si>
  <si>
    <t>Art of Costs</t>
  </si>
  <si>
    <t>Allocation to . . .</t>
  </si>
  <si>
    <t>Summary in Euro</t>
  </si>
  <si>
    <t>Distribution Key</t>
  </si>
  <si>
    <t>Your Share</t>
  </si>
  <si>
    <t>Heating and warm water</t>
  </si>
  <si>
    <t>consumption</t>
  </si>
  <si>
    <t>accounting period</t>
  </si>
  <si>
    <t>Fresh Water</t>
  </si>
  <si>
    <t xml:space="preserve">Elevator </t>
  </si>
  <si>
    <t xml:space="preserve">not in use </t>
  </si>
  <si>
    <t>Garden Service</t>
  </si>
  <si>
    <t>living space</t>
  </si>
  <si>
    <t xml:space="preserve">Building Cleaning </t>
  </si>
  <si>
    <t>Property Tax</t>
  </si>
  <si>
    <t>Buildunng Superintendent</t>
  </si>
  <si>
    <t xml:space="preserve">Cable Broadcasting </t>
  </si>
  <si>
    <t xml:space="preserve">living space units </t>
  </si>
  <si>
    <t xml:space="preserve">Garbage Disposal </t>
  </si>
  <si>
    <t>Chimney Sweeper</t>
  </si>
  <si>
    <t xml:space="preserve">Electricity Buildung </t>
  </si>
  <si>
    <t xml:space="preserve">Mainservice Electricity </t>
  </si>
  <si>
    <t>Winterservice (Snow)</t>
  </si>
  <si>
    <t>Insurances</t>
  </si>
  <si>
    <t>Sample of Period Billing in germany</t>
  </si>
  <si>
    <t>Summe Nebenkosten</t>
  </si>
  <si>
    <t>geleistete Vorauszahlung</t>
  </si>
  <si>
    <t>Nachzahlung / Gutschrift</t>
  </si>
  <si>
    <t xml:space="preserve">Germans law compatible </t>
  </si>
  <si>
    <t>Tenant Cost Billing</t>
  </si>
  <si>
    <t xml:space="preserve">Businessplan </t>
  </si>
  <si>
    <t>You go this straight with the renters</t>
  </si>
  <si>
    <t>No Investment backlog / LONG TERM OVER 10 % RENDITE</t>
  </si>
  <si>
    <t xml:space="preserve">STARTING AT </t>
  </si>
  <si>
    <t>2025 planed</t>
  </si>
  <si>
    <t>Designation of the accounting Items</t>
  </si>
  <si>
    <t>Share on Tenant</t>
  </si>
  <si>
    <t>Per Unit</t>
  </si>
  <si>
    <t>m2 dependent</t>
  </si>
  <si>
    <t>Reimbursable Coasts</t>
  </si>
  <si>
    <t>Units 100  % on reimbursable Costs</t>
  </si>
  <si>
    <t>Trash Coasts</t>
  </si>
  <si>
    <t>Trash Container 1100</t>
  </si>
  <si>
    <t>Paper Container 1100</t>
  </si>
  <si>
    <t>Plastic Container 1100</t>
  </si>
  <si>
    <t>Biomass Container 1100</t>
  </si>
  <si>
    <t xml:space="preserve">Metal Container </t>
  </si>
  <si>
    <t>Street Cleaning</t>
  </si>
  <si>
    <t>Operating Electricity Cost</t>
  </si>
  <si>
    <t>Garden Maintaince</t>
  </si>
  <si>
    <t>Winter Maintaince</t>
  </si>
  <si>
    <t>Buildung Insurance</t>
  </si>
  <si>
    <t>element, entar Insurance</t>
  </si>
  <si>
    <t>Glass Insurance</t>
  </si>
  <si>
    <t>liabillity insurance</t>
  </si>
  <si>
    <t>loss of rent insurance</t>
  </si>
  <si>
    <t>Drainage / Sewer / Fresh Water</t>
  </si>
  <si>
    <t xml:space="preserve">Grey and Brack water </t>
  </si>
  <si>
    <t>Energy Costs, GAS, LPG, OIL,  Clima</t>
  </si>
  <si>
    <t>Energy Costs Gas</t>
  </si>
  <si>
    <t>Energy Costs LPG</t>
  </si>
  <si>
    <t xml:space="preserve">Energy Power Electricity </t>
  </si>
  <si>
    <t>Drainage cost</t>
  </si>
  <si>
    <t xml:space="preserve">Water Counter Cost </t>
  </si>
  <si>
    <t>Security Cost</t>
  </si>
  <si>
    <t>Hornet, bees wasp</t>
  </si>
  <si>
    <t>Ratts and other, Bio Hazzards</t>
  </si>
  <si>
    <t>Fire Protection Technic</t>
  </si>
  <si>
    <t xml:space="preserve">Fireprotection Windows </t>
  </si>
  <si>
    <t>Smoke Warning Tools</t>
  </si>
  <si>
    <t>cooker hood cleaning</t>
  </si>
  <si>
    <t>cookerhood filer and service</t>
  </si>
  <si>
    <t>Community Service</t>
  </si>
  <si>
    <t>Community /Broadband</t>
  </si>
  <si>
    <t xml:space="preserve">TV - Media and Radio </t>
  </si>
  <si>
    <t>Community / Internet</t>
  </si>
  <si>
    <t>Phone, Internet and others</t>
  </si>
  <si>
    <t>Better social Fied</t>
  </si>
  <si>
    <t>dryer</t>
  </si>
  <si>
    <t>washing masdchine</t>
  </si>
  <si>
    <t>Heating Costs</t>
  </si>
  <si>
    <t>Reimbursable Heating base</t>
  </si>
  <si>
    <t>Prozent</t>
  </si>
  <si>
    <t xml:space="preserve">Personal Reimbursieable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</si>
</sst>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.00\ [$€-407];[RED]\-#,##0.00\ [$€-407]"/>
    <numFmt numFmtId="165" formatCode="0.00\ %"/>
    <numFmt numFmtId="166" formatCode="* #,##0.00\ ;\-* #,##0.00\ ;* \-#\ ;@\ "/>
    <numFmt numFmtId="167" formatCode="0\ %"/>
    <numFmt numFmtId="168" formatCode="#,##0.00&quot; €&quot;;[RED]\-#,##0.00&quot; €&quot;"/>
    <numFmt numFmtId="169" formatCode="* #,##0.00&quot; € &quot;;\-* #,##0.00&quot; € &quot;;* \-#&quot; € &quot;;@\ "/>
    <numFmt numFmtId="170" formatCode="#,##0.00&quot; €&quot;"/>
    <numFmt numFmtId="171" formatCode="* #,##0\ ;\-* #,##0\ ;* \-#\ ;@\ "/>
    <numFmt numFmtId="172" formatCode="* #,##0.00\ [$€-407]\ ;\-* #,##0.00\ [$€-407]\ ;* \-#\ [$€-407]\ ;@\ "/>
    <numFmt numFmtId="173" formatCode="0.000000000"/>
    <numFmt numFmtId="174" formatCode="[$-407]mmm\ yy"/>
    <numFmt numFmtId="175" formatCode="dd/mm/yyyy"/>
    <numFmt numFmtId="176" formatCode="* #,##0.00&quot;    &quot;;\-* #,##0.00&quot;    &quot;;* \-#&quot;    &quot;;@\ "/>
  </numFmts>
  <fonts count="46">
    <font>
      <sz val="11.0"/>
      <color rgb="FF000000"/>
      <name val="Calibri"/>
      <scheme val="minor"/>
    </font>
    <font>
      <sz val="12.0"/>
      <color rgb="FFFFFFFF"/>
      <name val="Calibri"/>
    </font>
    <font>
      <b/>
      <sz val="16.0"/>
      <color rgb="FFFFFFFF"/>
      <name val="Calibri"/>
    </font>
    <font/>
    <font>
      <b/>
      <sz val="12.0"/>
      <color rgb="FFFFFFFF"/>
      <name val="Calibri"/>
    </font>
    <font>
      <b/>
      <i/>
      <sz val="10.0"/>
      <color rgb="FFFFFFFF"/>
      <name val="Calibri"/>
    </font>
    <font>
      <b/>
      <i/>
      <sz val="12.0"/>
      <color rgb="FFFFFFFF"/>
      <name val="Calibri"/>
    </font>
    <font>
      <b/>
      <i/>
      <sz val="8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2.0"/>
      <color rgb="FF993300"/>
      <name val="Calibri"/>
    </font>
    <font>
      <color theme="1"/>
      <name val="Calibri"/>
      <scheme val="minor"/>
    </font>
    <font>
      <sz val="18.0"/>
      <color rgb="FFFFFFFF"/>
      <name val="Calibri"/>
    </font>
    <font>
      <b/>
      <i/>
      <sz val="14.0"/>
      <color rgb="FF993300"/>
      <name val="Calibri"/>
    </font>
    <font>
      <b/>
      <sz val="14.0"/>
      <color rgb="FF993300"/>
      <name val="Calibri"/>
    </font>
    <font>
      <b/>
      <i/>
      <sz val="11.0"/>
      <color rgb="FF000000"/>
      <name val="Calibri"/>
    </font>
    <font>
      <sz val="12.0"/>
      <color rgb="FF000000"/>
      <name val="Calibri"/>
    </font>
    <font>
      <sz val="12.0"/>
      <color rgb="FF006411"/>
      <name val="Calibri"/>
    </font>
    <font>
      <b/>
      <sz val="12.0"/>
      <color rgb="FF333333"/>
      <name val="Calibri"/>
    </font>
    <font>
      <b/>
      <sz val="12.0"/>
      <color rgb="FF000000"/>
      <name val="Calibri"/>
    </font>
    <font>
      <sz val="8.0"/>
      <color rgb="FF000000"/>
      <name val="Calibri"/>
    </font>
    <font>
      <b/>
      <sz val="10.0"/>
      <color rgb="FF000000"/>
      <name val="Arial"/>
    </font>
    <font>
      <b/>
      <sz val="16.0"/>
      <color rgb="FF000000"/>
      <name val="Arial"/>
    </font>
    <font>
      <sz val="10.0"/>
      <color rgb="FF000000"/>
      <name val="Arial"/>
    </font>
    <font>
      <b/>
      <sz val="18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b/>
      <sz val="10.0"/>
      <color rgb="FF000000"/>
      <name val="Nimbus roman"/>
    </font>
    <font>
      <b/>
      <i/>
      <sz val="10.0"/>
      <color rgb="FF000000"/>
      <name val="Nimbus roman"/>
    </font>
    <font>
      <i/>
      <sz val="8.0"/>
      <color rgb="FF000000"/>
      <name val="Arial"/>
    </font>
    <font>
      <i/>
      <sz val="12.0"/>
      <color rgb="FF006411"/>
      <name val="Calibri"/>
    </font>
    <font>
      <b/>
      <i/>
      <sz val="8.0"/>
      <color rgb="FF000000"/>
      <name val="Arial"/>
    </font>
    <font>
      <sz val="8.0"/>
      <color rgb="FFDD0806"/>
      <name val="Arial"/>
    </font>
    <font>
      <b/>
      <sz val="10.0"/>
      <color rgb="FF000000"/>
      <name val="Times New Roman"/>
    </font>
    <font>
      <b/>
      <sz val="8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i/>
      <sz val="11.0"/>
      <color rgb="FF000000"/>
      <name val="Calibri"/>
    </font>
    <font>
      <sz val="8.0"/>
      <color rgb="FF00ABEA"/>
      <name val="Arial"/>
    </font>
    <font>
      <i/>
      <sz val="10.0"/>
      <color rgb="FF000000"/>
      <name val="Arial"/>
    </font>
    <font>
      <b/>
      <i/>
      <sz val="10.0"/>
      <color rgb="FF000000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2.0"/>
      <color rgb="FF333399"/>
      <name val="Calibri"/>
    </font>
    <font>
      <sz val="12.0"/>
      <color rgb="FFFF9900"/>
      <name val="Calibri"/>
    </font>
    <font>
      <b/>
      <sz val="11.0"/>
      <color rgb="FFDD0806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BBE33D"/>
        <bgColor rgb="FFBBE33D"/>
      </patternFill>
    </fill>
    <fill>
      <patternFill patternType="solid">
        <fgColor rgb="FFFFF58C"/>
        <bgColor rgb="FFFFF58C"/>
      </patternFill>
    </fill>
    <fill>
      <patternFill patternType="solid">
        <fgColor rgb="FFA2BD90"/>
        <bgColor rgb="FFA2BD90"/>
      </patternFill>
    </fill>
    <fill>
      <patternFill patternType="solid">
        <fgColor rgb="FFFFDBB6"/>
        <bgColor rgb="FFFFDBB6"/>
      </patternFill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9211E"/>
        <bgColor rgb="FFC9211E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AFD095"/>
        <bgColor rgb="FFAFD095"/>
      </patternFill>
    </fill>
    <fill>
      <patternFill patternType="solid">
        <fgColor rgb="FF99CCFF"/>
        <bgColor rgb="FF99CCFF"/>
      </patternFill>
    </fill>
    <fill>
      <patternFill patternType="solid">
        <fgColor rgb="FF969696"/>
        <bgColor rgb="FF969696"/>
      </patternFill>
    </fill>
    <fill>
      <patternFill patternType="solid">
        <fgColor rgb="FFFFFF6D"/>
        <bgColor rgb="FFFFFF6D"/>
      </patternFill>
    </fill>
    <fill>
      <patternFill patternType="solid">
        <fgColor rgb="FFDDE8CB"/>
        <bgColor rgb="FFDDE8CB"/>
      </patternFill>
    </fill>
    <fill>
      <patternFill patternType="solid">
        <fgColor rgb="FF999999"/>
        <bgColor rgb="FF999999"/>
      </patternFill>
    </fill>
    <fill>
      <patternFill patternType="solid">
        <fgColor rgb="FFFFFF99"/>
        <bgColor rgb="FFFFFF99"/>
      </patternFill>
    </fill>
    <fill>
      <patternFill patternType="solid">
        <fgColor rgb="FFF10D0C"/>
        <bgColor rgb="FFF10D0C"/>
      </patternFill>
    </fill>
    <fill>
      <patternFill patternType="solid">
        <fgColor rgb="FFFFCC99"/>
        <bgColor rgb="FFFFCC99"/>
      </patternFill>
    </fill>
  </fills>
  <borders count="6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 style="thin">
        <color rgb="FF3D3D3D"/>
      </top>
      <bottom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D3D3D"/>
      </left>
      <right style="thin">
        <color rgb="FF3D3D3D"/>
      </right>
      <top style="thin">
        <color rgb="FF000000"/>
      </top>
      <bottom style="thin">
        <color rgb="FF3D3D3D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right style="thin">
        <color rgb="FF000000"/>
      </right>
      <top style="thin">
        <color rgb="FFC0C0C0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3D3D3D"/>
      </left>
      <right style="thin">
        <color rgb="FF000000"/>
      </right>
      <top style="thin">
        <color rgb="FF3D3D3D"/>
      </top>
      <bottom style="thin">
        <color rgb="FF3D3D3D"/>
      </bottom>
    </border>
    <border>
      <left style="thin">
        <color rgb="FF000000"/>
      </left>
      <right style="thin">
        <color rgb="FF000000"/>
      </right>
      <top style="thin">
        <color rgb="FF3D3D3D"/>
      </top>
      <bottom style="thin">
        <color rgb="FF000000"/>
      </bottom>
    </border>
    <border>
      <left/>
      <right style="thin">
        <color rgb="FF3D3D3D"/>
      </right>
      <top style="thin">
        <color rgb="FF3D3D3D"/>
      </top>
      <bottom/>
    </border>
    <border>
      <right style="thin">
        <color rgb="FF3D3D3D"/>
      </right>
    </border>
    <border>
      <left style="thin">
        <color rgb="FF000000"/>
      </left>
      <right style="thin">
        <color rgb="FF3D3D3D"/>
      </right>
      <top style="thin">
        <color rgb="FF3D3D3D"/>
      </top>
      <bottom/>
    </border>
    <border>
      <left/>
      <right style="thin">
        <color rgb="FF3D3D3D"/>
      </right>
      <top/>
      <bottom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/>
      <right/>
      <top style="thin">
        <color rgb="FF333399"/>
      </top>
      <bottom style="double">
        <color rgb="FF333399"/>
      </bottom>
    </border>
    <border>
      <top style="thin">
        <color rgb="FF333399"/>
      </top>
      <bottom style="double">
        <color rgb="FF333399"/>
      </bottom>
    </border>
    <border>
      <left style="thin">
        <color rgb="FF000000"/>
      </left>
      <top style="thin">
        <color rgb="FFC0C0C0"/>
      </top>
    </border>
    <border>
      <top style="thin">
        <color rgb="FFC0C0C0"/>
      </top>
    </border>
    <border>
      <left style="thin">
        <color rgb="FFC0C0C0"/>
      </left>
      <top style="thin">
        <color rgb="FFC0C0C0"/>
      </top>
    </border>
    <border>
      <left style="thin">
        <color rgb="FF333333"/>
      </left>
      <right/>
      <top style="thin">
        <color rgb="FF333333"/>
      </top>
      <bottom style="thin">
        <color rgb="FF3D3D3D"/>
      </bottom>
    </border>
    <border>
      <left/>
      <right/>
      <top style="thin">
        <color rgb="FF333333"/>
      </top>
      <bottom style="thin">
        <color rgb="FF3D3D3D"/>
      </bottom>
    </border>
    <border>
      <left/>
      <right style="thin">
        <color rgb="FF333333"/>
      </right>
      <top style="thin">
        <color rgb="FF333333"/>
      </top>
      <bottom style="thin">
        <color rgb="FF3D3D3D"/>
      </bottom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000000"/>
      </bottom>
    </border>
    <border>
      <left style="thin">
        <color rgb="FF3D3D3D"/>
      </left>
      <right/>
      <top style="thin">
        <color rgb="FF3D3D3D"/>
      </top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/>
    </border>
    <border>
      <left/>
      <right style="thin">
        <color rgb="FFC0C0C0"/>
      </right>
      <top style="thin">
        <color rgb="FF000000"/>
      </top>
      <bottom/>
    </border>
    <border>
      <left style="thin">
        <color rgb="FF000000"/>
      </left>
      <right style="thin">
        <color rgb="FFC0C0C0"/>
      </right>
      <top style="thin">
        <color rgb="FF000000"/>
      </top>
      <bottom/>
    </border>
    <border>
      <left style="thin">
        <color rgb="FF3D3D3D"/>
      </left>
      <right/>
      <top/>
      <bottom style="thin">
        <color rgb="FF3D3D3D"/>
      </bottom>
    </border>
    <border>
      <left/>
      <right/>
      <top/>
      <bottom style="thin">
        <color rgb="FF3D3D3D"/>
      </bottom>
    </border>
    <border>
      <left style="thin">
        <color rgb="FF00000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left style="thin">
        <color rgb="FF3D3D3D"/>
      </left>
      <right style="thin">
        <color rgb="FF3D3D3D"/>
      </right>
      <top/>
      <bottom style="thin">
        <color rgb="FF3D3D3D"/>
      </bottom>
    </border>
    <border>
      <left/>
      <right style="thin">
        <color rgb="FF3D3D3D"/>
      </right>
      <top style="thin">
        <color rgb="FF3D3D3D"/>
      </top>
      <bottom style="thin">
        <color rgb="FF3D3D3D"/>
      </bottom>
    </border>
    <border>
      <left/>
      <right style="thin">
        <color rgb="FF3D3D3D"/>
      </right>
      <top/>
      <bottom style="thin">
        <color rgb="FF3D3D3D"/>
      </bottom>
    </border>
    <border>
      <right style="thin">
        <color rgb="FF3D3D3D"/>
      </right>
      <bottom style="thin">
        <color rgb="FF3D3D3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000000"/>
      </right>
      <bottom style="thin">
        <color rgb="FF000000"/>
      </bottom>
    </border>
    <border>
      <left style="thin">
        <color rgb="FF3D3D3D"/>
      </left>
      <top style="thin">
        <color rgb="FF3D3D3D"/>
      </top>
    </border>
    <border>
      <top style="thin">
        <color rgb="FF3D3D3D"/>
      </top>
    </border>
    <border>
      <right style="thin">
        <color rgb="FF3D3D3D"/>
      </right>
      <top style="thin">
        <color rgb="FF3D3D3D"/>
      </top>
    </border>
    <border>
      <left style="thin">
        <color rgb="FF3D3D3D"/>
      </left>
      <bottom style="thin">
        <color rgb="FF3D3D3D"/>
      </bottom>
    </border>
    <border>
      <bottom style="thin">
        <color rgb="FF3D3D3D"/>
      </bottom>
    </border>
    <border>
      <left style="thin">
        <color rgb="FF00000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bottom style="double">
        <color rgb="FFFF9900"/>
      </bottom>
    </border>
    <border>
      <left style="thin">
        <color rgb="FFC0C0C0"/>
      </left>
      <top style="thin">
        <color rgb="FF333333"/>
      </top>
      <bottom/>
    </border>
    <border>
      <right/>
      <top style="thin">
        <color rgb="FF333333"/>
      </top>
      <bottom/>
    </border>
    <border>
      <left style="thin">
        <color rgb="FFC0C0C0"/>
      </left>
      <top/>
      <bottom/>
    </border>
  </borders>
  <cellStyleXfs count="1">
    <xf borderId="0" fillId="0" fontId="0" numFmtId="0" applyAlignment="1" applyFont="1"/>
  </cellStyleXfs>
  <cellXfs count="4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2" fontId="4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left" shrinkToFit="0" vertical="bottom" wrapText="0"/>
    </xf>
    <xf borderId="2" fillId="2" fontId="5" numFmtId="0" xfId="0" applyAlignment="1" applyBorder="1" applyFont="1">
      <alignment horizontal="left" shrinkToFit="0" vertical="center" wrapText="0"/>
    </xf>
    <xf borderId="2" fillId="2" fontId="7" numFmtId="0" xfId="0" applyAlignment="1" applyBorder="1" applyFont="1">
      <alignment horizontal="left" shrinkToFit="0" vertical="center" wrapText="0"/>
    </xf>
    <xf borderId="1" fillId="3" fontId="8" numFmtId="0" xfId="0" applyAlignment="1" applyBorder="1" applyFill="1" applyFont="1">
      <alignment shrinkToFit="0" vertical="bottom" wrapText="0"/>
    </xf>
    <xf borderId="1" fillId="3" fontId="9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4" fontId="10" numFmtId="0" xfId="0" applyAlignment="1" applyBorder="1" applyFill="1" applyFont="1">
      <alignment shrinkToFit="0" vertical="bottom" wrapText="0"/>
    </xf>
    <xf borderId="1" fillId="5" fontId="9" numFmtId="164" xfId="0" applyAlignment="1" applyBorder="1" applyFill="1" applyFont="1" applyNumberFormat="1">
      <alignment shrinkToFit="0" vertical="bottom" wrapText="0"/>
    </xf>
    <xf borderId="1" fillId="5" fontId="9" numFmtId="165" xfId="0" applyAlignment="1" applyBorder="1" applyFont="1" applyNumberForma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6" fontId="9" numFmtId="0" xfId="0" applyAlignment="1" applyBorder="1" applyFill="1" applyFont="1">
      <alignment shrinkToFit="0" vertical="bottom" wrapText="0"/>
    </xf>
    <xf borderId="1" fillId="7" fontId="8" numFmtId="0" xfId="0" applyAlignment="1" applyBorder="1" applyFill="1" applyFont="1">
      <alignment shrinkToFit="0" vertical="bottom" wrapText="0"/>
    </xf>
    <xf borderId="1" fillId="7" fontId="8" numFmtId="2" xfId="0" applyAlignment="1" applyBorder="1" applyFont="1" applyNumberFormat="1">
      <alignment shrinkToFit="0" vertical="bottom" wrapText="0"/>
    </xf>
    <xf borderId="1" fillId="7" fontId="9" numFmtId="4" xfId="0" applyAlignment="1" applyBorder="1" applyFont="1" applyNumberFormat="1">
      <alignment shrinkToFit="0" vertical="bottom" wrapText="0"/>
    </xf>
    <xf borderId="1" fillId="7" fontId="9" numFmtId="166" xfId="0" applyAlignment="1" applyBorder="1" applyFont="1" applyNumberFormat="1">
      <alignment shrinkToFit="0" vertical="bottom" wrapText="0"/>
    </xf>
    <xf borderId="1" fillId="7" fontId="8" numFmtId="164" xfId="0" applyAlignment="1" applyBorder="1" applyFont="1" applyNumberFormat="1">
      <alignment shrinkToFit="0" vertical="bottom" wrapText="0"/>
    </xf>
    <xf borderId="1" fillId="7" fontId="8" numFmtId="165" xfId="0" applyAlignment="1" applyBorder="1" applyFont="1" applyNumberFormat="1">
      <alignment shrinkToFit="0" vertical="bottom" wrapText="0"/>
    </xf>
    <xf borderId="1" fillId="6" fontId="8" numFmtId="0" xfId="0" applyAlignment="1" applyBorder="1" applyFont="1">
      <alignment shrinkToFit="0" vertical="bottom" wrapText="0"/>
    </xf>
    <xf borderId="1" fillId="7" fontId="9" numFmtId="0" xfId="0" applyAlignment="1" applyBorder="1" applyFont="1">
      <alignment shrinkToFit="0" vertical="bottom" wrapText="0"/>
    </xf>
    <xf borderId="1" fillId="5" fontId="9" numFmtId="4" xfId="0" applyAlignment="1" applyBorder="1" applyFont="1" applyNumberFormat="1">
      <alignment shrinkToFit="0" vertical="bottom" wrapText="0"/>
    </xf>
    <xf borderId="1" fillId="2" fontId="1" numFmtId="4" xfId="0" applyAlignment="1" applyBorder="1" applyFont="1" applyNumberForma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7" fontId="8" numFmtId="4" xfId="0" applyAlignment="1" applyBorder="1" applyFont="1" applyNumberFormat="1">
      <alignment shrinkToFit="0" vertical="bottom" wrapText="0"/>
    </xf>
    <xf borderId="1" fillId="6" fontId="10" numFmtId="0" xfId="0" applyAlignment="1" applyBorder="1" applyFont="1">
      <alignment shrinkToFit="0" vertical="bottom" wrapText="0"/>
    </xf>
    <xf borderId="1" fillId="6" fontId="9" numFmtId="165" xfId="0" applyAlignment="1" applyBorder="1" applyFont="1" applyNumberFormat="1">
      <alignment shrinkToFit="0" vertical="bottom" wrapText="0"/>
    </xf>
    <xf borderId="1" fillId="2" fontId="1" numFmtId="167" xfId="0" applyAlignment="1" applyBorder="1" applyFont="1" applyNumberFormat="1">
      <alignment shrinkToFit="0" vertical="bottom" wrapText="0"/>
    </xf>
    <xf borderId="5" fillId="6" fontId="8" numFmtId="0" xfId="0" applyAlignment="1" applyBorder="1" applyFont="1">
      <alignment shrinkToFit="0" vertical="bottom" wrapText="0"/>
    </xf>
    <xf borderId="5" fillId="6" fontId="9" numFmtId="0" xfId="0" applyAlignment="1" applyBorder="1" applyFont="1">
      <alignment shrinkToFit="0" vertical="bottom" wrapText="0"/>
    </xf>
    <xf borderId="1" fillId="8" fontId="9" numFmtId="0" xfId="0" applyAlignment="1" applyBorder="1" applyFill="1" applyFont="1">
      <alignment shrinkToFit="0" vertical="bottom" wrapText="0"/>
    </xf>
    <xf borderId="0" fillId="0" fontId="11" numFmtId="0" xfId="0" applyFont="1"/>
    <xf borderId="1" fillId="2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9" fontId="9" numFmtId="0" xfId="0" applyAlignment="1" applyBorder="1" applyFill="1" applyFont="1">
      <alignment shrinkToFit="0" vertical="bottom" wrapText="0"/>
    </xf>
    <xf borderId="1" fillId="2" fontId="12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horizontal="right" shrinkToFit="0" vertical="bottom" wrapText="0"/>
    </xf>
    <xf borderId="1" fillId="9" fontId="9" numFmtId="0" xfId="0" applyAlignment="1" applyBorder="1" applyFont="1">
      <alignment horizontal="right" shrinkToFit="0" vertical="bottom" wrapText="0"/>
    </xf>
    <xf borderId="1" fillId="9" fontId="9" numFmtId="0" xfId="0" applyAlignment="1" applyBorder="1" applyFont="1">
      <alignment horizontal="center" shrinkToFit="0" vertical="bottom" wrapText="0"/>
    </xf>
    <xf borderId="1" fillId="4" fontId="10" numFmtId="0" xfId="0" applyAlignment="1" applyBorder="1" applyFont="1">
      <alignment horizontal="right" shrinkToFit="0" vertical="bottom" wrapText="0"/>
    </xf>
    <xf borderId="1" fillId="4" fontId="10" numFmtId="0" xfId="0" applyAlignment="1" applyBorder="1" applyFont="1">
      <alignment horizontal="center" shrinkToFit="0" vertical="bottom" wrapText="0"/>
    </xf>
    <xf borderId="1" fillId="9" fontId="10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bottom" wrapText="0"/>
    </xf>
    <xf borderId="1" fillId="4" fontId="13" numFmtId="0" xfId="0" applyAlignment="1" applyBorder="1" applyFont="1">
      <alignment horizontal="right" shrinkToFit="0" vertical="bottom" wrapText="0"/>
    </xf>
    <xf borderId="1" fillId="9" fontId="14" numFmtId="0" xfId="0" applyAlignment="1" applyBorder="1" applyFont="1">
      <alignment horizontal="center" shrinkToFit="0" vertical="bottom" wrapText="0"/>
    </xf>
    <xf borderId="1" fillId="4" fontId="14" numFmtId="0" xfId="0" applyAlignment="1" applyBorder="1" applyFont="1">
      <alignment horizontal="center" shrinkToFit="0" vertical="bottom" wrapText="0"/>
    </xf>
    <xf borderId="6" fillId="0" fontId="15" numFmtId="0" xfId="0" applyAlignment="1" applyBorder="1" applyFont="1">
      <alignment shrinkToFit="0" vertical="bottom" wrapText="0"/>
    </xf>
    <xf borderId="6" fillId="0" fontId="9" numFmtId="164" xfId="0" applyAlignment="1" applyBorder="1" applyFont="1" applyNumberFormat="1">
      <alignment horizontal="right" shrinkToFit="0" vertical="bottom" wrapText="0"/>
    </xf>
    <xf borderId="6" fillId="0" fontId="9" numFmtId="0" xfId="0" applyAlignment="1" applyBorder="1" applyFont="1">
      <alignment shrinkToFit="0" vertical="bottom" wrapText="0"/>
    </xf>
    <xf borderId="6" fillId="0" fontId="9" numFmtId="168" xfId="0" applyAlignment="1" applyBorder="1" applyFont="1" applyNumberFormat="1">
      <alignment horizontal="right" shrinkToFit="0" vertical="bottom" wrapText="0"/>
    </xf>
    <xf borderId="6" fillId="0" fontId="9" numFmtId="0" xfId="0" applyAlignment="1" applyBorder="1" applyFont="1">
      <alignment horizontal="center" shrinkToFit="0" vertical="bottom" wrapText="0"/>
    </xf>
    <xf borderId="6" fillId="8" fontId="9" numFmtId="0" xfId="0" applyAlignment="1" applyBorder="1" applyFont="1">
      <alignment shrinkToFit="0" vertical="bottom" wrapText="0"/>
    </xf>
    <xf borderId="6" fillId="0" fontId="9" numFmtId="169" xfId="0" applyAlignment="1" applyBorder="1" applyFont="1" applyNumberFormat="1">
      <alignment horizontal="center" shrinkToFit="0" vertical="bottom" wrapText="0"/>
    </xf>
    <xf borderId="1" fillId="9" fontId="16" numFmtId="0" xfId="0" applyAlignment="1" applyBorder="1" applyFont="1">
      <alignment shrinkToFit="0" vertical="bottom" wrapText="0"/>
    </xf>
    <xf borderId="1" fillId="8" fontId="16" numFmtId="0" xfId="0" applyAlignment="1" applyBorder="1" applyFont="1">
      <alignment shrinkToFit="0" vertical="bottom" wrapText="0"/>
    </xf>
    <xf borderId="6" fillId="10" fontId="9" numFmtId="164" xfId="0" applyAlignment="1" applyBorder="1" applyFill="1" applyFont="1" applyNumberFormat="1">
      <alignment horizontal="right" shrinkToFit="0" vertical="bottom" wrapText="0"/>
    </xf>
    <xf borderId="6" fillId="10" fontId="9" numFmtId="0" xfId="0" applyAlignment="1" applyBorder="1" applyFont="1">
      <alignment shrinkToFit="0" vertical="bottom" wrapText="0"/>
    </xf>
    <xf borderId="6" fillId="10" fontId="9" numFmtId="0" xfId="0" applyAlignment="1" applyBorder="1" applyFont="1">
      <alignment horizontal="center" shrinkToFit="0" vertical="bottom" wrapText="0"/>
    </xf>
    <xf borderId="6" fillId="10" fontId="9" numFmtId="0" xfId="0" applyAlignment="1" applyBorder="1" applyFont="1">
      <alignment horizontal="right" shrinkToFit="0" vertical="bottom" wrapText="0"/>
    </xf>
    <xf borderId="6" fillId="10" fontId="9" numFmtId="4" xfId="0" applyAlignment="1" applyBorder="1" applyFont="1" applyNumberFormat="1">
      <alignment horizontal="center" shrinkToFit="0" vertical="bottom" wrapText="0"/>
    </xf>
    <xf borderId="6" fillId="0" fontId="9" numFmtId="4" xfId="0" applyAlignment="1" applyBorder="1" applyFont="1" applyNumberFormat="1">
      <alignment horizontal="center" shrinkToFit="0" vertical="bottom" wrapText="0"/>
    </xf>
    <xf borderId="6" fillId="0" fontId="9" numFmtId="0" xfId="0" applyAlignment="1" applyBorder="1" applyFont="1">
      <alignment horizontal="right" shrinkToFit="0" vertical="bottom" wrapText="0"/>
    </xf>
    <xf borderId="1" fillId="11" fontId="16" numFmtId="0" xfId="0" applyAlignment="1" applyBorder="1" applyFill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4" xfId="0" applyAlignment="1" applyFont="1" applyNumberFormat="1">
      <alignment horizontal="center" shrinkToFit="0" vertical="bottom" wrapText="0"/>
    </xf>
    <xf borderId="1" fillId="4" fontId="14" numFmtId="0" xfId="0" applyAlignment="1" applyBorder="1" applyFont="1">
      <alignment horizontal="right" shrinkToFit="0" vertical="bottom" wrapText="0"/>
    </xf>
    <xf borderId="1" fillId="8" fontId="16" numFmtId="0" xfId="0" applyAlignment="1" applyBorder="1" applyFont="1">
      <alignment horizontal="right" shrinkToFit="0" vertical="bottom" wrapText="0"/>
    </xf>
    <xf borderId="1" fillId="8" fontId="16" numFmtId="0" xfId="0" applyAlignment="1" applyBorder="1" applyFont="1">
      <alignment horizontal="center" shrinkToFit="0" vertical="bottom" wrapText="0"/>
    </xf>
    <xf borderId="1" fillId="11" fontId="16" numFmtId="0" xfId="0" applyAlignment="1" applyBorder="1" applyFont="1">
      <alignment horizontal="right" shrinkToFit="0" vertical="bottom" wrapText="0"/>
    </xf>
    <xf borderId="1" fillId="11" fontId="16" numFmtId="0" xfId="0" applyAlignment="1" applyBorder="1" applyFont="1">
      <alignment horizontal="center" shrinkToFit="0" vertical="bottom" wrapText="0"/>
    </xf>
    <xf borderId="0" fillId="0" fontId="9" numFmtId="170" xfId="0" applyAlignment="1" applyFont="1" applyNumberFormat="1">
      <alignment shrinkToFit="0" vertical="bottom" wrapText="0"/>
    </xf>
    <xf borderId="0" fillId="0" fontId="9" numFmtId="166" xfId="0" applyAlignment="1" applyFont="1" applyNumberFormat="1">
      <alignment shrinkToFit="0" vertical="bottom" wrapText="0"/>
    </xf>
    <xf borderId="0" fillId="0" fontId="9" numFmtId="171" xfId="0" applyAlignment="1" applyFont="1" applyNumberFormat="1">
      <alignment shrinkToFit="0" vertical="bottom" wrapText="0"/>
    </xf>
    <xf borderId="0" fillId="0" fontId="9" numFmtId="172" xfId="0" applyAlignment="1" applyFont="1" applyNumberFormat="1">
      <alignment shrinkToFit="0" vertical="bottom" wrapText="0"/>
    </xf>
    <xf borderId="0" fillId="0" fontId="9" numFmtId="169" xfId="0" applyAlignment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170" xfId="0" applyAlignment="1" applyFont="1" applyNumberFormat="1">
      <alignment horizontal="center" shrinkToFit="0" vertical="bottom" wrapText="0"/>
    </xf>
    <xf borderId="0" fillId="0" fontId="8" numFmtId="166" xfId="0" applyAlignment="1" applyFont="1" applyNumberFormat="1">
      <alignment horizontal="center" shrinkToFit="0" vertical="bottom" wrapText="0"/>
    </xf>
    <xf borderId="0" fillId="0" fontId="8" numFmtId="171" xfId="0" applyAlignment="1" applyFont="1" applyNumberFormat="1">
      <alignment horizontal="center" shrinkToFit="0" vertical="bottom" wrapText="0"/>
    </xf>
    <xf borderId="0" fillId="0" fontId="8" numFmtId="172" xfId="0" applyAlignment="1" applyFont="1" applyNumberFormat="1">
      <alignment horizontal="center" shrinkToFit="0" vertical="bottom" wrapText="0"/>
    </xf>
    <xf borderId="0" fillId="0" fontId="8" numFmtId="169" xfId="0" applyAlignment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center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bottom" wrapText="0"/>
    </xf>
    <xf borderId="1" fillId="2" fontId="9" numFmtId="170" xfId="0" applyAlignment="1" applyBorder="1" applyFont="1" applyNumberFormat="1">
      <alignment shrinkToFit="0" vertical="bottom" wrapText="0"/>
    </xf>
    <xf borderId="1" fillId="2" fontId="9" numFmtId="166" xfId="0" applyAlignment="1" applyBorder="1" applyFont="1" applyNumberFormat="1">
      <alignment shrinkToFit="0" vertical="bottom" wrapText="0"/>
    </xf>
    <xf borderId="1" fillId="2" fontId="9" numFmtId="171" xfId="0" applyAlignment="1" applyBorder="1" applyFont="1" applyNumberFormat="1">
      <alignment shrinkToFit="0" vertical="bottom" wrapText="0"/>
    </xf>
    <xf borderId="1" fillId="2" fontId="9" numFmtId="172" xfId="0" applyAlignment="1" applyBorder="1" applyFont="1" applyNumberFormat="1">
      <alignment shrinkToFit="0" vertical="bottom" wrapText="0"/>
    </xf>
    <xf borderId="1" fillId="2" fontId="9" numFmtId="169" xfId="0" applyAlignment="1" applyBorder="1" applyFont="1" applyNumberFormat="1">
      <alignment shrinkToFit="0" vertical="bottom" wrapText="0"/>
    </xf>
    <xf borderId="1" fillId="12" fontId="17" numFmtId="0" xfId="0" applyAlignment="1" applyBorder="1" applyFill="1" applyFont="1">
      <alignment horizontal="center" shrinkToFit="0" vertical="bottom" wrapText="0"/>
    </xf>
    <xf borderId="1" fillId="12" fontId="17" numFmtId="170" xfId="0" applyAlignment="1" applyBorder="1" applyFont="1" applyNumberFormat="1">
      <alignment shrinkToFit="0" vertical="bottom" wrapText="0"/>
    </xf>
    <xf borderId="1" fillId="12" fontId="17" numFmtId="166" xfId="0" applyAlignment="1" applyBorder="1" applyFont="1" applyNumberFormat="1">
      <alignment shrinkToFit="0" vertical="bottom" wrapText="0"/>
    </xf>
    <xf borderId="1" fillId="12" fontId="17" numFmtId="171" xfId="0" applyAlignment="1" applyBorder="1" applyFont="1" applyNumberFormat="1">
      <alignment shrinkToFit="0" vertical="bottom" wrapText="0"/>
    </xf>
    <xf borderId="1" fillId="12" fontId="17" numFmtId="0" xfId="0" applyAlignment="1" applyBorder="1" applyFont="1">
      <alignment shrinkToFit="0" vertical="bottom" wrapText="0"/>
    </xf>
    <xf borderId="7" fillId="13" fontId="18" numFmtId="172" xfId="0" applyAlignment="1" applyBorder="1" applyFill="1" applyFont="1" applyNumberFormat="1">
      <alignment shrinkToFit="0" vertical="bottom" wrapText="0"/>
    </xf>
    <xf borderId="1" fillId="12" fontId="17" numFmtId="169" xfId="0" applyAlignment="1" applyBorder="1" applyFont="1" applyNumberFormat="1">
      <alignment shrinkToFit="0" vertical="bottom" wrapText="0"/>
    </xf>
    <xf borderId="7" fillId="13" fontId="18" numFmtId="169" xfId="0" applyAlignment="1" applyBorder="1" applyFont="1" applyNumberFormat="1">
      <alignment shrinkToFit="0" vertical="bottom" wrapText="0"/>
    </xf>
    <xf borderId="7" fillId="13" fontId="18" numFmtId="173" xfId="0" applyAlignment="1" applyBorder="1" applyFont="1" applyNumberFormat="1">
      <alignment shrinkToFit="0" vertical="bottom" wrapText="0"/>
    </xf>
    <xf borderId="7" fillId="13" fontId="18" numFmtId="0" xfId="0" applyAlignment="1" applyBorder="1" applyFont="1">
      <alignment shrinkToFit="0" vertical="bottom" wrapText="0"/>
    </xf>
    <xf borderId="1" fillId="14" fontId="9" numFmtId="0" xfId="0" applyAlignment="1" applyBorder="1" applyFill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1" fillId="15" fontId="8" numFmtId="0" xfId="0" applyAlignment="1" applyBorder="1" applyFill="1" applyFont="1">
      <alignment horizontal="center" shrinkToFit="0" vertical="bottom" wrapText="0"/>
    </xf>
    <xf borderId="1" fillId="12" fontId="16" numFmtId="0" xfId="0" applyAlignment="1" applyBorder="1" applyFont="1">
      <alignment horizontal="center" shrinkToFit="0" vertical="bottom" wrapText="0"/>
    </xf>
    <xf borderId="8" fillId="13" fontId="19" numFmtId="170" xfId="0" applyAlignment="1" applyBorder="1" applyFont="1" applyNumberFormat="1">
      <alignment shrinkToFit="0" vertical="bottom" wrapText="0"/>
    </xf>
    <xf borderId="8" fillId="13" fontId="19" numFmtId="166" xfId="0" applyAlignment="1" applyBorder="1" applyFont="1" applyNumberFormat="1">
      <alignment shrinkToFit="0" vertical="bottom" wrapText="0"/>
    </xf>
    <xf borderId="8" fillId="13" fontId="19" numFmtId="171" xfId="0" applyAlignment="1" applyBorder="1" applyFont="1" applyNumberFormat="1">
      <alignment shrinkToFit="0" vertical="bottom" wrapText="0"/>
    </xf>
    <xf borderId="8" fillId="13" fontId="19" numFmtId="0" xfId="0" applyAlignment="1" applyBorder="1" applyFont="1">
      <alignment shrinkToFit="0" vertical="bottom" wrapText="0"/>
    </xf>
    <xf borderId="8" fillId="13" fontId="19" numFmtId="172" xfId="0" applyAlignment="1" applyBorder="1" applyFont="1" applyNumberFormat="1">
      <alignment shrinkToFit="0" vertical="bottom" wrapText="0"/>
    </xf>
    <xf borderId="8" fillId="13" fontId="19" numFmtId="169" xfId="0" applyAlignment="1" applyBorder="1" applyFont="1" applyNumberFormat="1">
      <alignment shrinkToFit="0" vertical="bottom" wrapText="0"/>
    </xf>
    <xf borderId="9" fillId="16" fontId="19" numFmtId="0" xfId="0" applyAlignment="1" applyBorder="1" applyFill="1" applyFont="1">
      <alignment shrinkToFit="0" vertical="bottom" wrapText="0"/>
    </xf>
    <xf borderId="1" fillId="17" fontId="20" numFmtId="0" xfId="0" applyAlignment="1" applyBorder="1" applyFill="1" applyFont="1">
      <alignment horizontal="center" shrinkToFit="0" vertical="bottom" wrapText="0"/>
    </xf>
    <xf borderId="1" fillId="17" fontId="20" numFmtId="0" xfId="0" applyAlignment="1" applyBorder="1" applyFont="1">
      <alignment shrinkToFit="0" vertical="bottom" wrapText="0"/>
    </xf>
    <xf borderId="0" fillId="0" fontId="9" numFmtId="4" xfId="0" applyAlignment="1" applyFont="1" applyNumberFormat="1">
      <alignment horizontal="right" shrinkToFit="0" vertical="bottom" wrapText="0"/>
    </xf>
    <xf borderId="0" fillId="0" fontId="9" numFmtId="169" xfId="0" applyAlignment="1" applyFont="1" applyNumberFormat="1">
      <alignment horizontal="right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9" numFmtId="4" xfId="0" applyAlignment="1" applyFont="1" applyNumberFormat="1">
      <alignment shrinkToFit="0" vertical="bottom" wrapText="0"/>
    </xf>
    <xf borderId="0" fillId="0" fontId="9" numFmtId="164" xfId="0" applyAlignment="1" applyFont="1" applyNumberFormat="1">
      <alignment shrinkToFit="0" vertical="bottom" wrapText="0"/>
    </xf>
    <xf borderId="0" fillId="0" fontId="20" numFmtId="170" xfId="0" applyAlignment="1" applyFont="1" applyNumberFormat="1">
      <alignment shrinkToFit="0" vertical="bottom" wrapText="0"/>
    </xf>
    <xf borderId="10" fillId="0" fontId="9" numFmtId="169" xfId="0" applyAlignment="1" applyBorder="1" applyFont="1" applyNumberFormat="1">
      <alignment shrinkToFit="0" vertical="bottom" wrapText="0"/>
    </xf>
    <xf borderId="0" fillId="0" fontId="20" numFmtId="169" xfId="0" applyAlignment="1" applyFont="1" applyNumberForma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9" numFmtId="165" xfId="0" applyAlignment="1" applyFont="1" applyNumberFormat="1">
      <alignment shrinkToFit="0" vertical="bottom" wrapText="0"/>
    </xf>
    <xf borderId="1" fillId="17" fontId="20" numFmtId="170" xfId="0" applyAlignment="1" applyBorder="1" applyFont="1" applyNumberFormat="1">
      <alignment shrinkToFit="0" vertical="bottom" wrapText="0"/>
    </xf>
    <xf borderId="1" fillId="17" fontId="20" numFmtId="166" xfId="0" applyAlignment="1" applyBorder="1" applyFont="1" applyNumberFormat="1">
      <alignment horizontal="center" shrinkToFit="0" vertical="bottom" wrapText="0"/>
    </xf>
    <xf borderId="1" fillId="17" fontId="20" numFmtId="171" xfId="0" applyAlignment="1" applyBorder="1" applyFont="1" applyNumberFormat="1">
      <alignment horizontal="center" shrinkToFit="0" vertical="bottom" wrapText="0"/>
    </xf>
    <xf borderId="1" fillId="17" fontId="20" numFmtId="172" xfId="0" applyAlignment="1" applyBorder="1" applyFont="1" applyNumberFormat="1">
      <alignment horizontal="center" shrinkToFit="0" vertical="bottom" wrapText="0"/>
    </xf>
    <xf borderId="1" fillId="17" fontId="20" numFmtId="169" xfId="0" applyAlignment="1" applyBorder="1" applyFont="1" applyNumberFormat="1">
      <alignment horizontal="center" shrinkToFit="0" vertical="bottom" wrapText="0"/>
    </xf>
    <xf borderId="0" fillId="0" fontId="9" numFmtId="170" xfId="0" applyAlignment="1" applyFont="1" applyNumberFormat="1">
      <alignment horizontal="center" shrinkToFit="0" vertical="center" wrapText="0"/>
    </xf>
    <xf borderId="0" fillId="0" fontId="9" numFmtId="170" xfId="0" applyAlignment="1" applyFont="1" applyNumberFormat="1">
      <alignment horizontal="left" shrinkToFit="0" vertical="center" wrapText="0"/>
    </xf>
    <xf borderId="11" fillId="4" fontId="21" numFmtId="0" xfId="0" applyAlignment="1" applyBorder="1" applyFont="1">
      <alignment horizontal="left" readingOrder="1" shrinkToFit="0" vertical="bottom" wrapText="0"/>
    </xf>
    <xf borderId="11" fillId="4" fontId="22" numFmtId="0" xfId="0" applyAlignment="1" applyBorder="1" applyFont="1">
      <alignment horizontal="left" readingOrder="1" shrinkToFit="0" vertical="bottom" wrapText="0"/>
    </xf>
    <xf borderId="12" fillId="4" fontId="23" numFmtId="0" xfId="0" applyAlignment="1" applyBorder="1" applyFont="1">
      <alignment horizontal="center" readingOrder="1" shrinkToFit="0" vertical="bottom" wrapText="0"/>
    </xf>
    <xf borderId="13" fillId="4" fontId="23" numFmtId="0" xfId="0" applyAlignment="1" applyBorder="1" applyFont="1">
      <alignment horizontal="left" readingOrder="1" shrinkToFit="0" vertical="bottom" wrapText="0"/>
    </xf>
    <xf borderId="14" fillId="4" fontId="23" numFmtId="0" xfId="0" applyAlignment="1" applyBorder="1" applyFont="1">
      <alignment horizontal="left" readingOrder="1" shrinkToFit="0" vertical="bottom" wrapText="0"/>
    </xf>
    <xf borderId="6" fillId="4" fontId="9" numFmtId="0" xfId="0" applyAlignment="1" applyBorder="1" applyFont="1">
      <alignment shrinkToFit="0" vertical="bottom" wrapText="0"/>
    </xf>
    <xf borderId="13" fillId="4" fontId="23" numFmtId="0" xfId="0" applyAlignment="1" applyBorder="1" applyFont="1">
      <alignment horizontal="center" readingOrder="1" shrinkToFit="0" vertical="bottom" wrapText="0"/>
    </xf>
    <xf borderId="14" fillId="4" fontId="23" numFmtId="0" xfId="0" applyAlignment="1" applyBorder="1" applyFont="1">
      <alignment horizontal="center" readingOrder="1" shrinkToFit="0" vertical="bottom" wrapText="0"/>
    </xf>
    <xf borderId="1" fillId="9" fontId="9" numFmtId="0" xfId="0" applyAlignment="1" applyBorder="1" applyFont="1">
      <alignment horizontal="center" shrinkToFit="0" vertical="center" wrapText="0"/>
    </xf>
    <xf borderId="11" fillId="4" fontId="24" numFmtId="0" xfId="0" applyAlignment="1" applyBorder="1" applyFont="1">
      <alignment horizontal="left" readingOrder="1" shrinkToFit="0" vertical="bottom" wrapText="0"/>
    </xf>
    <xf borderId="11" fillId="4" fontId="21" numFmtId="0" xfId="0" applyAlignment="1" applyBorder="1" applyFont="1">
      <alignment horizontal="center" readingOrder="1" shrinkToFit="0" vertical="bottom" wrapText="0"/>
    </xf>
    <xf borderId="11" fillId="4" fontId="24" numFmtId="0" xfId="0" applyAlignment="1" applyBorder="1" applyFont="1">
      <alignment horizontal="center" readingOrder="1" shrinkToFit="0" vertical="bottom" wrapText="0"/>
    </xf>
    <xf borderId="11" fillId="4" fontId="23" numFmtId="0" xfId="0" applyAlignment="1" applyBorder="1" applyFont="1">
      <alignment horizontal="center" readingOrder="1" shrinkToFit="0" vertical="bottom" wrapText="0"/>
    </xf>
    <xf borderId="11" fillId="4" fontId="23" numFmtId="0" xfId="0" applyAlignment="1" applyBorder="1" applyFont="1">
      <alignment horizontal="left" readingOrder="1" shrinkToFit="0" vertical="bottom" wrapText="0"/>
    </xf>
    <xf borderId="11" fillId="4" fontId="21" numFmtId="0" xfId="0" applyAlignment="1" applyBorder="1" applyFont="1">
      <alignment horizontal="center" readingOrder="1" shrinkToFit="0" vertical="center" wrapText="0"/>
    </xf>
    <xf borderId="6" fillId="4" fontId="23" numFmtId="0" xfId="0" applyAlignment="1" applyBorder="1" applyFont="1">
      <alignment horizontal="center" readingOrder="1" shrinkToFit="0" vertical="bottom" wrapText="0"/>
    </xf>
    <xf borderId="15" fillId="4" fontId="23" numFmtId="0" xfId="0" applyAlignment="1" applyBorder="1" applyFont="1">
      <alignment horizontal="left" readingOrder="1" shrinkToFit="0" vertical="bottom" wrapText="0"/>
    </xf>
    <xf borderId="16" fillId="4" fontId="23" numFmtId="0" xfId="0" applyAlignment="1" applyBorder="1" applyFont="1">
      <alignment horizontal="left" readingOrder="1" shrinkToFit="0" vertical="bottom" wrapText="0"/>
    </xf>
    <xf borderId="6" fillId="4" fontId="9" numFmtId="0" xfId="0" applyAlignment="1" applyBorder="1" applyFont="1">
      <alignment horizontal="center" shrinkToFit="0" vertical="bottom" wrapText="0"/>
    </xf>
    <xf borderId="17" fillId="4" fontId="23" numFmtId="0" xfId="0" applyAlignment="1" applyBorder="1" applyFont="1">
      <alignment horizontal="center" readingOrder="1" shrinkToFit="0" vertical="bottom" wrapText="0"/>
    </xf>
    <xf borderId="18" fillId="4" fontId="23" numFmtId="0" xfId="0" applyAlignment="1" applyBorder="1" applyFont="1">
      <alignment horizontal="center" readingOrder="1" shrinkToFit="0" vertical="bottom" wrapText="0"/>
    </xf>
    <xf borderId="6" fillId="4" fontId="25" numFmtId="0" xfId="0" applyAlignment="1" applyBorder="1" applyFont="1">
      <alignment horizontal="center" readingOrder="1" shrinkToFit="0" vertical="bottom" wrapText="0"/>
    </xf>
    <xf borderId="6" fillId="4" fontId="26" numFmtId="174" xfId="0" applyAlignment="1" applyBorder="1" applyFont="1" applyNumberFormat="1">
      <alignment horizontal="center" readingOrder="1" shrinkToFit="0" vertical="bottom" wrapText="0"/>
    </xf>
    <xf borderId="19" fillId="4" fontId="26" numFmtId="174" xfId="0" applyAlignment="1" applyBorder="1" applyFont="1" applyNumberFormat="1">
      <alignment horizontal="center" readingOrder="1" shrinkToFit="0" vertical="bottom" wrapText="0"/>
    </xf>
    <xf borderId="6" fillId="4" fontId="26" numFmtId="0" xfId="0" applyAlignment="1" applyBorder="1" applyFont="1">
      <alignment horizontal="center" shrinkToFit="0" vertical="bottom" wrapText="0"/>
    </xf>
    <xf borderId="6" fillId="4" fontId="26" numFmtId="0" xfId="0" applyAlignment="1" applyBorder="1" applyFont="1">
      <alignment shrinkToFit="0" vertical="bottom" wrapText="0"/>
    </xf>
    <xf borderId="20" fillId="4" fontId="25" numFmtId="0" xfId="0" applyAlignment="1" applyBorder="1" applyFont="1">
      <alignment horizontal="left" readingOrder="1" shrinkToFit="0" vertical="bottom" wrapText="0"/>
    </xf>
    <xf borderId="6" fillId="9" fontId="9" numFmtId="0" xfId="0" applyAlignment="1" applyBorder="1" applyFont="1">
      <alignment shrinkToFit="0" vertical="bottom" wrapText="0"/>
    </xf>
    <xf borderId="11" fillId="4" fontId="25" numFmtId="0" xfId="0" applyAlignment="1" applyBorder="1" applyFont="1">
      <alignment horizontal="left" readingOrder="1" shrinkToFit="0" vertical="bottom" wrapText="0"/>
    </xf>
    <xf borderId="11" fillId="4" fontId="26" numFmtId="174" xfId="0" applyAlignment="1" applyBorder="1" applyFont="1" applyNumberFormat="1">
      <alignment horizontal="center" readingOrder="1" shrinkToFit="0" vertical="bottom" wrapText="0"/>
    </xf>
    <xf borderId="6" fillId="0" fontId="25" numFmtId="0" xfId="0" applyAlignment="1" applyBorder="1" applyFont="1">
      <alignment horizontal="center" readingOrder="1" shrinkToFit="0" vertical="bottom" wrapText="0"/>
    </xf>
    <xf borderId="6" fillId="0" fontId="26" numFmtId="168" xfId="0" applyAlignment="1" applyBorder="1" applyFont="1" applyNumberFormat="1">
      <alignment horizontal="center" readingOrder="1" shrinkToFit="0" vertical="bottom" wrapText="0"/>
    </xf>
    <xf borderId="6" fillId="13" fontId="27" numFmtId="0" xfId="0" applyAlignment="1" applyBorder="1" applyFont="1">
      <alignment shrinkToFit="0" vertical="bottom" wrapText="0"/>
    </xf>
    <xf borderId="6" fillId="13" fontId="9" numFmtId="0" xfId="0" applyAlignment="1" applyBorder="1" applyFont="1">
      <alignment shrinkToFit="0" vertical="bottom" wrapText="0"/>
    </xf>
    <xf borderId="21" fillId="13" fontId="9" numFmtId="169" xfId="0" applyAlignment="1" applyBorder="1" applyFont="1" applyNumberFormat="1">
      <alignment shrinkToFit="0" vertical="bottom" wrapText="0"/>
    </xf>
    <xf borderId="21" fillId="18" fontId="9" numFmtId="0" xfId="0" applyAlignment="1" applyBorder="1" applyFill="1" applyFont="1">
      <alignment shrinkToFit="0" vertical="bottom" wrapText="0"/>
    </xf>
    <xf borderId="11" fillId="13" fontId="9" numFmtId="0" xfId="0" applyAlignment="1" applyBorder="1" applyFont="1">
      <alignment shrinkToFit="0" vertical="bottom" wrapText="0"/>
    </xf>
    <xf borderId="21" fillId="13" fontId="9" numFmtId="0" xfId="0" applyAlignment="1" applyBorder="1" applyFont="1">
      <alignment shrinkToFit="0" vertical="bottom" wrapText="0"/>
    </xf>
    <xf borderId="22" fillId="0" fontId="26" numFmtId="0" xfId="0" applyAlignment="1" applyBorder="1" applyFont="1">
      <alignment horizontal="center" shrinkToFit="0" vertical="bottom" wrapText="0"/>
    </xf>
    <xf borderId="18" fillId="0" fontId="26" numFmtId="168" xfId="0" applyAlignment="1" applyBorder="1" applyFont="1" applyNumberFormat="1">
      <alignment horizontal="left" readingOrder="1" shrinkToFit="0" vertical="bottom" wrapText="0"/>
    </xf>
    <xf borderId="23" fillId="13" fontId="9" numFmtId="0" xfId="0" applyAlignment="1" applyBorder="1" applyFont="1">
      <alignment horizontal="center" shrinkToFit="0" vertical="bottom" wrapText="0"/>
    </xf>
    <xf borderId="6" fillId="0" fontId="28" numFmtId="0" xfId="0" applyAlignment="1" applyBorder="1" applyFont="1">
      <alignment shrinkToFit="0" vertical="bottom" wrapText="0"/>
    </xf>
    <xf borderId="6" fillId="12" fontId="17" numFmtId="168" xfId="0" applyAlignment="1" applyBorder="1" applyFont="1" applyNumberFormat="1">
      <alignment shrinkToFit="0" vertical="bottom" wrapText="0"/>
    </xf>
    <xf borderId="18" fillId="0" fontId="26" numFmtId="168" xfId="0" applyAlignment="1" applyBorder="1" applyFont="1" applyNumberFormat="1">
      <alignment horizontal="center" readingOrder="1" shrinkToFit="0" vertical="bottom" wrapText="0"/>
    </xf>
    <xf borderId="6" fillId="0" fontId="29" numFmtId="0" xfId="0" applyAlignment="1" applyBorder="1" applyFont="1">
      <alignment shrinkToFit="0" vertical="bottom" wrapText="0"/>
    </xf>
    <xf borderId="21" fillId="12" fontId="17" numFmtId="169" xfId="0" applyAlignment="1" applyBorder="1" applyFont="1" applyNumberFormat="1">
      <alignment shrinkToFit="0" vertical="bottom" wrapText="0"/>
    </xf>
    <xf borderId="21" fillId="18" fontId="17" numFmtId="168" xfId="0" applyAlignment="1" applyBorder="1" applyFont="1" applyNumberFormat="1">
      <alignment shrinkToFit="0" vertical="bottom" wrapText="0"/>
    </xf>
    <xf borderId="1" fillId="18" fontId="29" numFmtId="164" xfId="0" applyAlignment="1" applyBorder="1" applyFont="1" applyNumberFormat="1">
      <alignment shrinkToFit="0" vertical="bottom" wrapText="0"/>
    </xf>
    <xf borderId="21" fillId="12" fontId="17" numFmtId="168" xfId="0" applyAlignment="1" applyBorder="1" applyFont="1" applyNumberFormat="1">
      <alignment shrinkToFit="0" vertical="bottom" wrapText="0"/>
    </xf>
    <xf borderId="1" fillId="13" fontId="9" numFmtId="0" xfId="0" applyAlignment="1" applyBorder="1" applyFont="1">
      <alignment shrinkToFit="0" vertical="bottom" wrapText="0"/>
    </xf>
    <xf borderId="24" fillId="13" fontId="9" numFmtId="0" xfId="0" applyAlignment="1" applyBorder="1" applyFont="1">
      <alignment horizontal="center" shrinkToFit="0" vertical="bottom" wrapText="0"/>
    </xf>
    <xf borderId="0" fillId="0" fontId="26" numFmtId="168" xfId="0" applyAlignment="1" applyFont="1" applyNumberFormat="1">
      <alignment horizontal="center" readingOrder="1" shrinkToFit="0" vertical="bottom" wrapText="0"/>
    </xf>
    <xf borderId="25" fillId="4" fontId="25" numFmtId="0" xfId="0" applyAlignment="1" applyBorder="1" applyFont="1">
      <alignment horizontal="left" readingOrder="1" shrinkToFit="0" vertical="bottom" wrapText="0"/>
    </xf>
    <xf borderId="6" fillId="0" fontId="27" numFmtId="0" xfId="0" applyAlignment="1" applyBorder="1" applyFont="1">
      <alignment shrinkToFit="0" vertical="bottom" wrapText="0"/>
    </xf>
    <xf borderId="26" fillId="12" fontId="19" numFmtId="168" xfId="0" applyAlignment="1" applyBorder="1" applyFont="1" applyNumberFormat="1">
      <alignment shrinkToFit="0" vertical="bottom" wrapText="0"/>
    </xf>
    <xf borderId="6" fillId="0" fontId="26" numFmtId="0" xfId="0" applyAlignment="1" applyBorder="1" applyFont="1">
      <alignment shrinkToFit="0" vertical="bottom" wrapText="0"/>
    </xf>
    <xf borderId="21" fillId="12" fontId="30" numFmtId="169" xfId="0" applyAlignment="1" applyBorder="1" applyFont="1" applyNumberFormat="1">
      <alignment shrinkToFit="0" vertical="bottom" wrapText="0"/>
    </xf>
    <xf borderId="1" fillId="18" fontId="26" numFmtId="164" xfId="0" applyAlignment="1" applyBorder="1" applyFont="1" applyNumberFormat="1">
      <alignment shrinkToFit="0" vertical="bottom" wrapText="0"/>
    </xf>
    <xf borderId="21" fillId="18" fontId="9" numFmtId="168" xfId="0" applyAlignment="1" applyBorder="1" applyFont="1" applyNumberFormat="1">
      <alignment shrinkToFit="0" vertical="bottom" wrapText="0"/>
    </xf>
    <xf borderId="21" fillId="13" fontId="9" numFmtId="168" xfId="0" applyAlignment="1" applyBorder="1" applyFont="1" applyNumberFormat="1">
      <alignment shrinkToFit="0" vertical="bottom" wrapText="0"/>
    </xf>
    <xf borderId="6" fillId="12" fontId="17" numFmtId="168" xfId="0" applyAlignment="1" applyBorder="1" applyFont="1" applyNumberFormat="1">
      <alignment horizontal="left" readingOrder="1" shrinkToFit="0" vertical="bottom" wrapText="0"/>
    </xf>
    <xf borderId="6" fillId="4" fontId="23" numFmtId="0" xfId="0" applyAlignment="1" applyBorder="1" applyFont="1">
      <alignment horizontal="left" readingOrder="1" shrinkToFit="0" vertical="bottom" wrapText="0"/>
    </xf>
    <xf borderId="6" fillId="4" fontId="25" numFmtId="0" xfId="0" applyAlignment="1" applyBorder="1" applyFont="1">
      <alignment horizontal="left" readingOrder="1" shrinkToFit="0" vertical="bottom" wrapText="0"/>
    </xf>
    <xf borderId="24" fillId="12" fontId="17" numFmtId="168" xfId="0" applyAlignment="1" applyBorder="1" applyFont="1" applyNumberFormat="1">
      <alignment shrinkToFit="0" vertical="bottom" wrapText="0"/>
    </xf>
    <xf borderId="24" fillId="13" fontId="9" numFmtId="0" xfId="0" applyAlignment="1" applyBorder="1" applyFont="1">
      <alignment shrinkToFit="0" vertical="bottom" wrapText="0"/>
    </xf>
    <xf borderId="24" fillId="13" fontId="9" numFmtId="168" xfId="0" applyAlignment="1" applyBorder="1" applyFont="1" applyNumberFormat="1">
      <alignment shrinkToFit="0" vertical="bottom" wrapText="0"/>
    </xf>
    <xf borderId="6" fillId="0" fontId="31" numFmtId="0" xfId="0" applyAlignment="1" applyBorder="1" applyFont="1">
      <alignment shrinkToFit="0" vertical="bottom" wrapText="0"/>
    </xf>
    <xf borderId="24" fillId="18" fontId="17" numFmtId="168" xfId="0" applyAlignment="1" applyBorder="1" applyFont="1" applyNumberFormat="1">
      <alignment shrinkToFit="0" vertical="bottom" wrapText="0"/>
    </xf>
    <xf borderId="24" fillId="13" fontId="8" numFmtId="169" xfId="0" applyAlignment="1" applyBorder="1" applyFont="1" applyNumberFormat="1">
      <alignment shrinkToFit="0" vertical="bottom" wrapText="0"/>
    </xf>
    <xf borderId="6" fillId="0" fontId="27" numFmtId="168" xfId="0" applyAlignment="1" applyBorder="1" applyFont="1" applyNumberFormat="1">
      <alignment shrinkToFit="0" vertical="bottom" wrapText="0"/>
    </xf>
    <xf borderId="6" fillId="0" fontId="25" numFmtId="168" xfId="0" applyAlignment="1" applyBorder="1" applyFont="1" applyNumberFormat="1">
      <alignment shrinkToFit="0" vertical="bottom" wrapText="0"/>
    </xf>
    <xf borderId="24" fillId="18" fontId="8" numFmtId="168" xfId="0" applyAlignment="1" applyBorder="1" applyFont="1" applyNumberFormat="1">
      <alignment shrinkToFit="0" vertical="bottom" wrapText="0"/>
    </xf>
    <xf borderId="24" fillId="13" fontId="8" numFmtId="168" xfId="0" applyAlignment="1" applyBorder="1" applyFont="1" applyNumberFormat="1">
      <alignment shrinkToFit="0" vertical="bottom" wrapText="0"/>
    </xf>
    <xf borderId="24" fillId="13" fontId="27" numFmtId="0" xfId="0" applyAlignment="1" applyBorder="1" applyFont="1">
      <alignment shrinkToFit="0" vertical="bottom" wrapText="0"/>
    </xf>
    <xf borderId="24" fillId="13" fontId="9" numFmtId="169" xfId="0" applyAlignment="1" applyBorder="1" applyFont="1" applyNumberFormat="1">
      <alignment shrinkToFit="0" vertical="bottom" wrapText="0"/>
    </xf>
    <xf borderId="24" fillId="18" fontId="9" numFmtId="164" xfId="0" applyAlignment="1" applyBorder="1" applyFont="1" applyNumberFormat="1">
      <alignment shrinkToFit="0" vertical="bottom" wrapText="0"/>
    </xf>
    <xf borderId="24" fillId="12" fontId="17" numFmtId="169" xfId="0" applyAlignment="1" applyBorder="1" applyFont="1" applyNumberFormat="1">
      <alignment shrinkToFit="0" vertical="bottom" wrapText="0"/>
    </xf>
    <xf borderId="6" fillId="9" fontId="27" numFmtId="0" xfId="0" applyAlignment="1" applyBorder="1" applyFont="1">
      <alignment shrinkToFit="0" vertical="bottom" wrapText="0"/>
    </xf>
    <xf borderId="1" fillId="9" fontId="16" numFmtId="169" xfId="0" applyAlignment="1" applyBorder="1" applyFont="1" applyNumberFormat="1">
      <alignment shrinkToFit="0" vertical="bottom" wrapText="0"/>
    </xf>
    <xf borderId="0" fillId="0" fontId="32" numFmtId="0" xfId="0" applyAlignment="1" applyFont="1">
      <alignment horizontal="center" readingOrder="1" shrinkToFit="0" vertical="bottom" wrapText="0"/>
    </xf>
    <xf borderId="1" fillId="4" fontId="23" numFmtId="0" xfId="0" applyAlignment="1" applyBorder="1" applyFont="1">
      <alignment horizontal="left" readingOrder="1" shrinkToFit="0" vertical="bottom" wrapText="0"/>
    </xf>
    <xf borderId="0" fillId="0" fontId="25" numFmtId="0" xfId="0" applyAlignment="1" applyFont="1">
      <alignment horizontal="center" readingOrder="1" shrinkToFit="0" vertical="bottom" wrapText="0"/>
    </xf>
    <xf borderId="0" fillId="0" fontId="31" numFmtId="168" xfId="0" applyAlignment="1" applyFont="1" applyNumberFormat="1">
      <alignment horizontal="center" readingOrder="1" shrinkToFit="0" vertical="bottom" wrapText="0"/>
    </xf>
    <xf borderId="26" fillId="4" fontId="33" numFmtId="168" xfId="0" applyAlignment="1" applyBorder="1" applyFont="1" applyNumberFormat="1">
      <alignment shrinkToFit="0" vertical="bottom" wrapText="0"/>
    </xf>
    <xf borderId="26" fillId="4" fontId="33" numFmtId="169" xfId="0" applyAlignment="1" applyBorder="1" applyFont="1" applyNumberFormat="1">
      <alignment shrinkToFit="0" vertical="bottom" wrapText="0"/>
    </xf>
    <xf borderId="0" fillId="0" fontId="31" numFmtId="168" xfId="0" applyAlignment="1" applyFont="1" applyNumberFormat="1">
      <alignment horizontal="left" readingOrder="1" shrinkToFit="0" vertical="bottom" wrapText="0"/>
    </xf>
    <xf borderId="0" fillId="0" fontId="26" numFmtId="168" xfId="0" applyAlignment="1" applyFont="1" applyNumberFormat="1">
      <alignment horizontal="left" readingOrder="1" shrinkToFit="0" vertical="bottom" wrapText="0"/>
    </xf>
    <xf borderId="1" fillId="4" fontId="33" numFmtId="164" xfId="0" applyAlignment="1" applyBorder="1" applyFont="1" applyNumberFormat="1">
      <alignment horizontal="left" readingOrder="1" shrinkToFit="0" vertical="bottom" wrapText="0"/>
    </xf>
    <xf borderId="26" fillId="4" fontId="21" numFmtId="168" xfId="0" applyAlignment="1" applyBorder="1" applyFont="1" applyNumberFormat="1">
      <alignment shrinkToFit="0" vertical="bottom" wrapText="0"/>
    </xf>
    <xf borderId="27" fillId="0" fontId="25" numFmtId="168" xfId="0" applyAlignment="1" applyBorder="1" applyFont="1" applyNumberFormat="1">
      <alignment horizontal="center" readingOrder="1" shrinkToFit="0" vertical="bottom" wrapText="0"/>
    </xf>
    <xf borderId="27" fillId="0" fontId="25" numFmtId="168" xfId="0" applyAlignment="1" applyBorder="1" applyFont="1" applyNumberFormat="1">
      <alignment horizontal="left" readingOrder="1" shrinkToFit="0" vertical="bottom" wrapText="0"/>
    </xf>
    <xf borderId="27" fillId="0" fontId="19" numFmtId="0" xfId="0" applyAlignment="1" applyBorder="1" applyFont="1">
      <alignment horizontal="center" readingOrder="1" shrinkToFit="0" vertical="bottom" wrapText="0"/>
    </xf>
    <xf borderId="27" fillId="0" fontId="19" numFmtId="168" xfId="0" applyAlignment="1" applyBorder="1" applyFont="1" applyNumberFormat="1">
      <alignment horizontal="center" readingOrder="1" shrinkToFit="0" vertical="bottom" wrapText="0"/>
    </xf>
    <xf borderId="27" fillId="0" fontId="34" numFmtId="168" xfId="0" applyAlignment="1" applyBorder="1" applyFont="1" applyNumberFormat="1">
      <alignment horizontal="center" readingOrder="1" shrinkToFit="0" vertical="bottom" wrapText="0"/>
    </xf>
    <xf borderId="26" fillId="4" fontId="19" numFmtId="0" xfId="0" applyAlignment="1" applyBorder="1" applyFont="1">
      <alignment horizontal="left" readingOrder="1" shrinkToFit="0" vertical="bottom" wrapText="0"/>
    </xf>
    <xf borderId="28" fillId="0" fontId="25" numFmtId="0" xfId="0" applyAlignment="1" applyBorder="1" applyFont="1">
      <alignment horizontal="left" readingOrder="1" shrinkToFit="0" vertical="bottom" wrapText="0"/>
    </xf>
    <xf borderId="29" fillId="0" fontId="26" numFmtId="168" xfId="0" applyAlignment="1" applyBorder="1" applyFont="1" applyNumberFormat="1">
      <alignment horizontal="center" readingOrder="1" shrinkToFit="0" vertical="bottom" wrapText="0"/>
    </xf>
    <xf borderId="30" fillId="0" fontId="26" numFmtId="168" xfId="0" applyAlignment="1" applyBorder="1" applyFont="1" applyNumberFormat="1">
      <alignment horizontal="center" readingOrder="1" shrinkToFit="0" vertical="bottom" wrapText="0"/>
    </xf>
    <xf borderId="27" fillId="0" fontId="34" numFmtId="168" xfId="0" applyAlignment="1" applyBorder="1" applyFont="1" applyNumberFormat="1">
      <alignment horizontal="left" readingOrder="1" shrinkToFit="0" vertical="bottom" wrapText="0"/>
    </xf>
    <xf borderId="26" fillId="4" fontId="35" numFmtId="0" xfId="0" applyAlignment="1" applyBorder="1" applyFont="1">
      <alignment horizontal="left" readingOrder="1" shrinkToFit="0" vertical="center" wrapText="0"/>
    </xf>
    <xf borderId="26" fillId="4" fontId="33" numFmtId="164" xfId="0" applyAlignment="1" applyBorder="1" applyFont="1" applyNumberFormat="1">
      <alignment horizontal="left" readingOrder="1" shrinkToFit="0" vertical="center" wrapText="0"/>
    </xf>
    <xf borderId="31" fillId="9" fontId="18" numFmtId="0" xfId="0" applyAlignment="1" applyBorder="1" applyFont="1">
      <alignment horizontal="center" readingOrder="1" shrinkToFit="0" vertical="bottom" wrapText="0"/>
    </xf>
    <xf borderId="32" fillId="9" fontId="18" numFmtId="0" xfId="0" applyAlignment="1" applyBorder="1" applyFont="1">
      <alignment horizontal="center" readingOrder="1" shrinkToFit="0" vertical="bottom" wrapText="0"/>
    </xf>
    <xf borderId="33" fillId="9" fontId="18" numFmtId="0" xfId="0" applyAlignment="1" applyBorder="1" applyFont="1">
      <alignment horizontal="center" readingOrder="1" shrinkToFit="0" vertical="bottom" wrapText="0"/>
    </xf>
    <xf borderId="34" fillId="9" fontId="10" numFmtId="0" xfId="0" applyAlignment="1" applyBorder="1" applyFont="1">
      <alignment shrinkToFit="0" vertical="bottom" wrapText="0"/>
    </xf>
    <xf borderId="1" fillId="9" fontId="10" numFmtId="169" xfId="0" applyAlignment="1" applyBorder="1" applyFont="1" applyNumberFormat="1">
      <alignment shrinkToFit="0" vertical="bottom" wrapText="0"/>
    </xf>
    <xf borderId="1" fillId="9" fontId="8" numFmtId="169" xfId="0" applyAlignment="1" applyBorder="1" applyFont="1" applyNumberFormat="1">
      <alignment shrinkToFit="0" vertical="bottom" wrapText="0"/>
    </xf>
    <xf borderId="35" fillId="4" fontId="21" numFmtId="0" xfId="0" applyAlignment="1" applyBorder="1" applyFont="1">
      <alignment horizontal="center" readingOrder="1" shrinkToFit="0" vertical="center" wrapText="0"/>
    </xf>
    <xf borderId="5" fillId="4" fontId="21" numFmtId="0" xfId="0" applyAlignment="1" applyBorder="1" applyFont="1">
      <alignment horizontal="left" readingOrder="1" shrinkToFit="0" vertical="center" wrapText="0"/>
    </xf>
    <xf borderId="5" fillId="4" fontId="21" numFmtId="0" xfId="0" applyAlignment="1" applyBorder="1" applyFont="1">
      <alignment horizontal="center" readingOrder="1" shrinkToFit="0" vertical="center" wrapText="0"/>
    </xf>
    <xf borderId="12" fillId="4" fontId="23" numFmtId="0" xfId="0" applyAlignment="1" applyBorder="1" applyFont="1">
      <alignment horizontal="center" readingOrder="1" shrinkToFit="0" vertical="center" wrapText="0"/>
    </xf>
    <xf borderId="13" fillId="4" fontId="23" numFmtId="0" xfId="0" applyAlignment="1" applyBorder="1" applyFont="1">
      <alignment horizontal="left" readingOrder="1" shrinkToFit="0" vertical="center" wrapText="0"/>
    </xf>
    <xf borderId="14" fillId="4" fontId="23" numFmtId="0" xfId="0" applyAlignment="1" applyBorder="1" applyFont="1">
      <alignment horizontal="left" readingOrder="1" shrinkToFit="0" vertical="center" wrapText="0"/>
    </xf>
    <xf borderId="6" fillId="4" fontId="36" numFmtId="0" xfId="0" applyAlignment="1" applyBorder="1" applyFont="1">
      <alignment shrinkToFit="0" vertical="center" wrapText="0"/>
    </xf>
    <xf borderId="1" fillId="9" fontId="36" numFmtId="0" xfId="0" applyAlignment="1" applyBorder="1" applyFont="1">
      <alignment shrinkToFit="0" vertical="center" wrapText="0"/>
    </xf>
    <xf borderId="36" fillId="4" fontId="21" numFmtId="0" xfId="0" applyAlignment="1" applyBorder="1" applyFont="1">
      <alignment horizontal="left" readingOrder="1" shrinkToFit="0" vertical="center" wrapText="0"/>
    </xf>
    <xf borderId="37" fillId="4" fontId="21" numFmtId="0" xfId="0" applyAlignment="1" applyBorder="1" applyFont="1">
      <alignment horizontal="left" readingOrder="1" shrinkToFit="0" vertical="center" wrapText="0"/>
    </xf>
    <xf borderId="38" fillId="4" fontId="21" numFmtId="0" xfId="0" applyAlignment="1" applyBorder="1" applyFont="1">
      <alignment horizontal="left" readingOrder="1" shrinkToFit="0" vertical="center" wrapText="0"/>
    </xf>
    <xf borderId="13" fillId="4" fontId="23" numFmtId="0" xfId="0" applyAlignment="1" applyBorder="1" applyFont="1">
      <alignment horizontal="center" readingOrder="1" shrinkToFit="0" vertical="center" wrapText="0"/>
    </xf>
    <xf borderId="14" fillId="4" fontId="23" numFmtId="0" xfId="0" applyAlignment="1" applyBorder="1" applyFont="1">
      <alignment horizontal="center" readingOrder="1" shrinkToFit="0" vertical="center" wrapText="0"/>
    </xf>
    <xf borderId="39" fillId="4" fontId="21" numFmtId="0" xfId="0" applyAlignment="1" applyBorder="1" applyFont="1">
      <alignment horizontal="center" readingOrder="1" shrinkToFit="0" vertical="center" wrapText="0"/>
    </xf>
    <xf borderId="37" fillId="4" fontId="21" numFmtId="0" xfId="0" applyAlignment="1" applyBorder="1" applyFont="1">
      <alignment horizontal="center" readingOrder="1" shrinkToFit="0" vertical="center" wrapText="0"/>
    </xf>
    <xf borderId="38" fillId="4" fontId="21" numFmtId="0" xfId="0" applyAlignment="1" applyBorder="1" applyFont="1">
      <alignment horizontal="center" readingOrder="1" shrinkToFit="0" vertical="center" wrapText="0"/>
    </xf>
    <xf borderId="39" fillId="4" fontId="21" numFmtId="0" xfId="0" applyAlignment="1" applyBorder="1" applyFont="1">
      <alignment horizontal="left" readingOrder="1" shrinkToFit="0" vertical="center" wrapText="0"/>
    </xf>
    <xf borderId="40" fillId="4" fontId="22" numFmtId="0" xfId="0" applyAlignment="1" applyBorder="1" applyFont="1">
      <alignment horizontal="center" readingOrder="1" shrinkToFit="0" vertical="bottom" wrapText="0"/>
    </xf>
    <xf borderId="41" fillId="4" fontId="22" numFmtId="0" xfId="0" applyAlignment="1" applyBorder="1" applyFont="1">
      <alignment horizontal="center" readingOrder="1" shrinkToFit="0" vertical="bottom" wrapText="0"/>
    </xf>
    <xf borderId="42" fillId="4" fontId="24" numFmtId="0" xfId="0" applyAlignment="1" applyBorder="1" applyFont="1">
      <alignment horizontal="left" readingOrder="1" shrinkToFit="0" vertical="bottom" wrapText="0"/>
    </xf>
    <xf borderId="43" fillId="4" fontId="24" numFmtId="0" xfId="0" applyAlignment="1" applyBorder="1" applyFont="1">
      <alignment horizontal="left" readingOrder="1" shrinkToFit="0" vertical="bottom" wrapText="0"/>
    </xf>
    <xf borderId="44" fillId="4" fontId="24" numFmtId="0" xfId="0" applyAlignment="1" applyBorder="1" applyFont="1">
      <alignment horizontal="left" readingOrder="1" shrinkToFit="0" vertical="bottom" wrapText="0"/>
    </xf>
    <xf borderId="45" fillId="4" fontId="24" numFmtId="0" xfId="0" applyAlignment="1" applyBorder="1" applyFont="1">
      <alignment horizontal="center" readingOrder="1" shrinkToFit="0" vertical="bottom" wrapText="0"/>
    </xf>
    <xf borderId="1" fillId="4" fontId="24" numFmtId="0" xfId="0" applyAlignment="1" applyBorder="1" applyFont="1">
      <alignment horizontal="center" readingOrder="1" shrinkToFit="0" vertical="bottom" wrapText="0"/>
    </xf>
    <xf borderId="46" fillId="4" fontId="24" numFmtId="0" xfId="0" applyAlignment="1" applyBorder="1" applyFont="1">
      <alignment horizontal="center" readingOrder="1" shrinkToFit="0" vertical="bottom" wrapText="0"/>
    </xf>
    <xf borderId="17" fillId="4" fontId="23" numFmtId="0" xfId="0" applyAlignment="1" applyBorder="1" applyFont="1">
      <alignment horizontal="left" readingOrder="1" shrinkToFit="0" vertical="bottom" wrapText="0"/>
    </xf>
    <xf borderId="18" fillId="4" fontId="23" numFmtId="0" xfId="0" applyAlignment="1" applyBorder="1" applyFont="1">
      <alignment horizontal="left" readingOrder="1" shrinkToFit="0" vertical="bottom" wrapText="0"/>
    </xf>
    <xf borderId="6" fillId="12" fontId="17" numFmtId="169" xfId="0" applyAlignment="1" applyBorder="1" applyFont="1" applyNumberFormat="1">
      <alignment shrinkToFit="0" vertical="bottom" wrapText="0"/>
    </xf>
    <xf borderId="23" fillId="18" fontId="9" numFmtId="164" xfId="0" applyAlignment="1" applyBorder="1" applyFont="1" applyNumberFormat="1">
      <alignment shrinkToFit="0" vertical="bottom" wrapText="0"/>
    </xf>
    <xf borderId="23" fillId="9" fontId="9" numFmtId="0" xfId="0" applyAlignment="1" applyBorder="1" applyFont="1">
      <alignment shrinkToFit="0" vertical="bottom" wrapText="0"/>
    </xf>
    <xf borderId="6" fillId="13" fontId="9" numFmtId="169" xfId="0" applyAlignment="1" applyBorder="1" applyFont="1" applyNumberFormat="1">
      <alignment shrinkToFit="0" vertical="bottom" wrapText="0"/>
    </xf>
    <xf borderId="24" fillId="13" fontId="9" numFmtId="164" xfId="0" applyAlignment="1" applyBorder="1" applyFont="1" applyNumberFormat="1">
      <alignment shrinkToFit="0" vertical="bottom" wrapText="0"/>
    </xf>
    <xf borderId="23" fillId="13" fontId="9" numFmtId="164" xfId="0" applyAlignment="1" applyBorder="1" applyFont="1" applyNumberFormat="1">
      <alignment shrinkToFit="0" vertical="bottom" wrapText="0"/>
    </xf>
    <xf borderId="6" fillId="14" fontId="17" numFmtId="168" xfId="0" applyAlignment="1" applyBorder="1" applyFont="1" applyNumberFormat="1">
      <alignment shrinkToFit="0" vertical="bottom" wrapText="0"/>
    </xf>
    <xf borderId="18" fillId="0" fontId="26" numFmtId="168" xfId="0" applyAlignment="1" applyBorder="1" applyFont="1" applyNumberFormat="1">
      <alignment horizontal="center" shrinkToFit="0" vertical="bottom" wrapText="0"/>
    </xf>
    <xf borderId="0" fillId="0" fontId="27" numFmtId="0" xfId="0" applyAlignment="1" applyFont="1">
      <alignment shrinkToFit="0" vertical="bottom" wrapText="0"/>
    </xf>
    <xf borderId="6" fillId="14" fontId="9" numFmtId="168" xfId="0" applyAlignment="1" applyBorder="1" applyFont="1" applyNumberFormat="1">
      <alignment shrinkToFit="0" vertical="bottom" wrapText="0"/>
    </xf>
    <xf borderId="18" fillId="0" fontId="26" numFmtId="168" xfId="0" applyAlignment="1" applyBorder="1" applyFont="1" applyNumberFormat="1">
      <alignment horizontal="left" readingOrder="1" shrinkToFit="0" vertical="bottom" wrapText="0"/>
    </xf>
    <xf borderId="6" fillId="8" fontId="27" numFmtId="0" xfId="0" applyAlignment="1" applyBorder="1" applyFont="1">
      <alignment shrinkToFit="0" vertical="bottom" wrapText="0"/>
    </xf>
    <xf borderId="47" fillId="0" fontId="26" numFmtId="168" xfId="0" applyAlignment="1" applyBorder="1" applyFont="1" applyNumberFormat="1">
      <alignment horizontal="center" readingOrder="1" shrinkToFit="0" vertical="bottom" wrapText="0"/>
    </xf>
    <xf borderId="6" fillId="8" fontId="27" numFmtId="169" xfId="0" applyAlignment="1" applyBorder="1" applyFont="1" applyNumberFormat="1">
      <alignment shrinkToFit="0" vertical="bottom" wrapText="0"/>
    </xf>
    <xf borderId="6" fillId="13" fontId="27" numFmtId="169" xfId="0" applyAlignment="1" applyBorder="1" applyFont="1" applyNumberFormat="1">
      <alignment shrinkToFit="0" vertical="bottom" wrapText="0"/>
    </xf>
    <xf borderId="6" fillId="13" fontId="8" numFmtId="169" xfId="0" applyAlignment="1" applyBorder="1" applyFont="1" applyNumberFormat="1">
      <alignment shrinkToFit="0" vertical="bottom" wrapText="0"/>
    </xf>
    <xf borderId="1" fillId="8" fontId="27" numFmtId="0" xfId="0" applyAlignment="1" applyBorder="1" applyFont="1">
      <alignment shrinkToFit="0" vertical="bottom" wrapText="0"/>
    </xf>
    <xf borderId="6" fillId="13" fontId="8" numFmtId="168" xfId="0" applyAlignment="1" applyBorder="1" applyFont="1" applyNumberFormat="1">
      <alignment shrinkToFit="0" vertical="bottom" wrapText="0"/>
    </xf>
    <xf borderId="6" fillId="13" fontId="9" numFmtId="168" xfId="0" applyAlignment="1" applyBorder="1" applyFont="1" applyNumberFormat="1">
      <alignment shrinkToFit="0" vertical="bottom" wrapText="0"/>
    </xf>
    <xf borderId="48" fillId="13" fontId="27" numFmtId="0" xfId="0" applyAlignment="1" applyBorder="1" applyFont="1">
      <alignment shrinkToFit="0" vertical="bottom" wrapText="0"/>
    </xf>
    <xf borderId="48" fillId="8" fontId="27" numFmtId="0" xfId="0" applyAlignment="1" applyBorder="1" applyFont="1">
      <alignment shrinkToFit="0" vertical="bottom" wrapText="0"/>
    </xf>
    <xf borderId="48" fillId="13" fontId="27" numFmtId="169" xfId="0" applyAlignment="1" applyBorder="1" applyFont="1" applyNumberFormat="1">
      <alignment shrinkToFit="0" vertical="bottom" wrapText="0"/>
    </xf>
    <xf borderId="6" fillId="13" fontId="27" numFmtId="168" xfId="0" applyAlignment="1" applyBorder="1" applyFont="1" applyNumberFormat="1">
      <alignment shrinkToFit="0" vertical="bottom" wrapText="0"/>
    </xf>
    <xf borderId="6" fillId="13" fontId="37" numFmtId="168" xfId="0" applyAlignment="1" applyBorder="1" applyFont="1" applyNumberFormat="1">
      <alignment shrinkToFit="0" vertical="bottom" wrapText="0"/>
    </xf>
    <xf borderId="6" fillId="13" fontId="37" numFmtId="169" xfId="0" applyAlignment="1" applyBorder="1" applyFont="1" applyNumberFormat="1">
      <alignment shrinkToFit="0" vertical="bottom" wrapText="0"/>
    </xf>
    <xf borderId="49" fillId="9" fontId="38" numFmtId="174" xfId="0" applyAlignment="1" applyBorder="1" applyFont="1" applyNumberFormat="1">
      <alignment horizontal="center" shrinkToFit="0" vertical="bottom" wrapText="0"/>
    </xf>
    <xf borderId="6" fillId="13" fontId="25" numFmtId="0" xfId="0" applyAlignment="1" applyBorder="1" applyFont="1">
      <alignment shrinkToFit="0" vertical="bottom" wrapText="0"/>
    </xf>
    <xf borderId="6" fillId="5" fontId="9" numFmtId="169" xfId="0" applyAlignment="1" applyBorder="1" applyFont="1" applyNumberFormat="1">
      <alignment shrinkToFit="0" vertical="bottom" wrapText="0"/>
    </xf>
    <xf borderId="50" fillId="9" fontId="26" numFmtId="168" xfId="0" applyAlignment="1" applyBorder="1" applyFont="1" applyNumberFormat="1">
      <alignment horizontal="center" shrinkToFit="0" vertical="bottom" wrapText="0"/>
    </xf>
    <xf borderId="22" fillId="0" fontId="8" numFmtId="168" xfId="0" applyAlignment="1" applyBorder="1" applyFont="1" applyNumberFormat="1">
      <alignment shrinkToFit="0" vertical="bottom" wrapText="0"/>
    </xf>
    <xf borderId="48" fillId="13" fontId="9" numFmtId="0" xfId="0" applyAlignment="1" applyBorder="1" applyFont="1">
      <alignment shrinkToFit="0" vertical="bottom" wrapText="0"/>
    </xf>
    <xf borderId="51" fillId="0" fontId="26" numFmtId="168" xfId="0" applyAlignment="1" applyBorder="1" applyFont="1" applyNumberFormat="1">
      <alignment horizontal="center" shrinkToFit="0" vertical="bottom" wrapText="0"/>
    </xf>
    <xf borderId="48" fillId="13" fontId="8" numFmtId="169" xfId="0" applyAlignment="1" applyBorder="1" applyFont="1" applyNumberFormat="1">
      <alignment shrinkToFit="0" vertical="bottom" wrapText="0"/>
    </xf>
    <xf borderId="50" fillId="9" fontId="39" numFmtId="0" xfId="0" applyAlignment="1" applyBorder="1" applyFont="1">
      <alignment horizontal="center" shrinkToFit="0" vertical="bottom" wrapText="0"/>
    </xf>
    <xf borderId="6" fillId="9" fontId="39" numFmtId="0" xfId="0" applyAlignment="1" applyBorder="1" applyFont="1">
      <alignment horizontal="center" readingOrder="1" shrinkToFit="0" vertical="bottom" wrapText="0"/>
    </xf>
    <xf borderId="6" fillId="9" fontId="23" numFmtId="0" xfId="0" applyAlignment="1" applyBorder="1" applyFont="1">
      <alignment horizontal="center" readingOrder="1" shrinkToFit="0" vertical="bottom" wrapText="0"/>
    </xf>
    <xf borderId="6" fillId="9" fontId="26" numFmtId="0" xfId="0" applyAlignment="1" applyBorder="1" applyFont="1">
      <alignment shrinkToFit="0" vertical="bottom" wrapText="0"/>
    </xf>
    <xf borderId="6" fillId="9" fontId="37" numFmtId="168" xfId="0" applyAlignment="1" applyBorder="1" applyFont="1" applyNumberFormat="1">
      <alignment shrinkToFit="0" vertical="bottom" wrapText="0"/>
    </xf>
    <xf borderId="6" fillId="0" fontId="39" numFmtId="0" xfId="0" applyAlignment="1" applyBorder="1" applyFont="1">
      <alignment horizontal="center" readingOrder="1" shrinkToFit="0" vertical="bottom" wrapText="0"/>
    </xf>
    <xf borderId="6" fillId="0" fontId="23" numFmtId="0" xfId="0" applyAlignment="1" applyBorder="1" applyFont="1">
      <alignment horizontal="center" readingOrder="1" shrinkToFit="0" vertical="bottom" wrapText="0"/>
    </xf>
    <xf borderId="6" fillId="0" fontId="37" numFmtId="168" xfId="0" applyAlignment="1" applyBorder="1" applyFont="1" applyNumberFormat="1">
      <alignment shrinkToFit="0" vertical="bottom" wrapText="0"/>
    </xf>
    <xf borderId="26" fillId="4" fontId="19" numFmtId="168" xfId="0" applyAlignment="1" applyBorder="1" applyFont="1" applyNumberForma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40" numFmtId="168" xfId="0" applyAlignment="1" applyFont="1" applyNumberFormat="1">
      <alignment horizontal="center" readingOrder="1" shrinkToFit="0" vertical="bottom" wrapText="0"/>
    </xf>
    <xf borderId="0" fillId="0" fontId="23" numFmtId="168" xfId="0" applyAlignment="1" applyFont="1" applyNumberFormat="1">
      <alignment horizontal="center" readingOrder="1" shrinkToFit="0" vertical="bottom" wrapText="0"/>
    </xf>
    <xf borderId="1" fillId="9" fontId="23" numFmtId="0" xfId="0" applyAlignment="1" applyBorder="1" applyFont="1">
      <alignment shrinkToFit="0" vertical="bottom" wrapText="0"/>
    </xf>
    <xf borderId="27" fillId="0" fontId="21" numFmtId="168" xfId="0" applyAlignment="1" applyBorder="1" applyFont="1" applyNumberFormat="1">
      <alignment horizontal="center" readingOrder="1" shrinkToFit="0" vertical="bottom" wrapText="0"/>
    </xf>
    <xf borderId="26" fillId="4" fontId="21" numFmtId="0" xfId="0" applyAlignment="1" applyBorder="1" applyFont="1">
      <alignment horizontal="left" readingOrder="1" shrinkToFit="0" vertical="bottom" wrapText="0"/>
    </xf>
    <xf borderId="11" fillId="4" fontId="21" numFmtId="0" xfId="0" applyAlignment="1" applyBorder="1" applyFont="1">
      <alignment horizontal="left" readingOrder="1" shrinkToFit="0" vertical="center" wrapText="0"/>
    </xf>
    <xf borderId="11" fillId="4" fontId="21" numFmtId="0" xfId="0" applyAlignment="1" applyBorder="1" applyFont="1">
      <alignment horizontal="right" readingOrder="1" shrinkToFit="0" vertical="bottom" wrapText="0"/>
    </xf>
    <xf borderId="6" fillId="4" fontId="36" numFmtId="0" xfId="0" applyAlignment="1" applyBorder="1" applyFont="1">
      <alignment shrinkToFit="0" vertical="bottom" wrapText="0"/>
    </xf>
    <xf borderId="1" fillId="9" fontId="36" numFmtId="0" xfId="0" applyAlignment="1" applyBorder="1" applyFont="1">
      <alignment shrinkToFit="0" vertical="bottom" wrapText="0"/>
    </xf>
    <xf borderId="6" fillId="4" fontId="21" numFmtId="0" xfId="0" applyAlignment="1" applyBorder="1" applyFont="1">
      <alignment horizontal="left" readingOrder="1" shrinkToFit="0" vertical="center" wrapText="0"/>
    </xf>
    <xf borderId="6" fillId="4" fontId="21" numFmtId="0" xfId="0" applyAlignment="1" applyBorder="1" applyFont="1">
      <alignment horizontal="center" readingOrder="1" shrinkToFit="0" vertical="center" wrapText="0"/>
    </xf>
    <xf borderId="6" fillId="4" fontId="21" numFmtId="0" xfId="0" applyAlignment="1" applyBorder="1" applyFont="1">
      <alignment horizontal="left" readingOrder="1" shrinkToFit="0" vertical="bottom" wrapText="0"/>
    </xf>
    <xf borderId="37" fillId="4" fontId="21" numFmtId="0" xfId="0" applyAlignment="1" applyBorder="1" applyFont="1">
      <alignment horizontal="center" readingOrder="1" shrinkToFit="0" vertical="bottom" wrapText="0"/>
    </xf>
    <xf borderId="38" fillId="4" fontId="21" numFmtId="0" xfId="0" applyAlignment="1" applyBorder="1" applyFont="1">
      <alignment horizontal="center" readingOrder="1" shrinkToFit="0" vertical="bottom" wrapText="0"/>
    </xf>
    <xf borderId="52" fillId="4" fontId="21" numFmtId="0" xfId="0" applyAlignment="1" applyBorder="1" applyFont="1">
      <alignment horizontal="center" readingOrder="1" shrinkToFit="0" vertical="center" wrapText="0"/>
    </xf>
    <xf borderId="53" fillId="0" fontId="3" numFmtId="0" xfId="0" applyBorder="1" applyFont="1"/>
    <xf borderId="11" fillId="4" fontId="36" numFmtId="0" xfId="0" applyAlignment="1" applyBorder="1" applyFont="1">
      <alignment shrinkToFit="0" vertical="bottom" wrapText="0"/>
    </xf>
    <xf borderId="6" fillId="4" fontId="36" numFmtId="0" xfId="0" applyAlignment="1" applyBorder="1" applyFont="1">
      <alignment horizontal="center" shrinkToFit="0" vertical="bottom" wrapText="0"/>
    </xf>
    <xf borderId="45" fillId="4" fontId="21" numFmtId="0" xfId="0" applyAlignment="1" applyBorder="1" applyFont="1">
      <alignment horizontal="center" readingOrder="1" shrinkToFit="0" vertical="bottom" wrapText="0"/>
    </xf>
    <xf borderId="1" fillId="4" fontId="21" numFmtId="0" xfId="0" applyAlignment="1" applyBorder="1" applyFont="1">
      <alignment horizontal="center" readingOrder="1" shrinkToFit="0" vertical="bottom" wrapText="0"/>
    </xf>
    <xf borderId="46" fillId="4" fontId="21" numFmtId="0" xfId="0" applyAlignment="1" applyBorder="1" applyFont="1">
      <alignment horizontal="center" readingOrder="1" shrinkToFit="0" vertical="bottom" wrapText="0"/>
    </xf>
    <xf borderId="11" fillId="4" fontId="41" numFmtId="0" xfId="0" applyAlignment="1" applyBorder="1" applyFont="1">
      <alignment horizontal="center" readingOrder="1" shrinkToFit="0" vertical="bottom" wrapText="0"/>
    </xf>
    <xf borderId="11" fillId="4" fontId="36" numFmtId="0" xfId="0" applyAlignment="1" applyBorder="1" applyFont="1">
      <alignment horizontal="center" shrinkToFit="0" vertical="bottom" wrapText="0"/>
    </xf>
    <xf borderId="6" fillId="19" fontId="9" numFmtId="0" xfId="0" applyAlignment="1" applyBorder="1" applyFill="1" applyFont="1">
      <alignment shrinkToFit="0" vertical="bottom" wrapText="0"/>
    </xf>
    <xf borderId="6" fillId="18" fontId="9" numFmtId="164" xfId="0" applyAlignment="1" applyBorder="1" applyFont="1" applyNumberFormat="1">
      <alignment shrinkToFit="0" vertical="bottom" wrapText="0"/>
    </xf>
    <xf borderId="54" fillId="0" fontId="26" numFmtId="168" xfId="0" applyAlignment="1" applyBorder="1" applyFont="1" applyNumberFormat="1">
      <alignment horizontal="left" readingOrder="1" shrinkToFit="0" vertical="bottom" wrapText="0"/>
    </xf>
    <xf borderId="6" fillId="13" fontId="36" numFmtId="164" xfId="0" applyAlignment="1" applyBorder="1" applyFont="1" applyNumberFormat="1">
      <alignment shrinkToFit="0" vertical="bottom" wrapText="0"/>
    </xf>
    <xf borderId="6" fillId="0" fontId="8" numFmtId="168" xfId="0" applyAlignment="1" applyBorder="1" applyFont="1" applyNumberFormat="1">
      <alignment shrinkToFit="0" vertical="bottom" wrapText="0"/>
    </xf>
    <xf borderId="1" fillId="18" fontId="39" numFmtId="164" xfId="0" applyAlignment="1" applyBorder="1" applyFont="1" applyNumberFormat="1">
      <alignment shrinkToFit="0" vertical="bottom" wrapText="0"/>
    </xf>
    <xf borderId="6" fillId="19" fontId="9" numFmtId="164" xfId="0" applyAlignment="1" applyBorder="1" applyFont="1" applyNumberFormat="1">
      <alignment shrinkToFit="0" vertical="bottom" wrapText="0"/>
    </xf>
    <xf borderId="1" fillId="13" fontId="36" numFmtId="164" xfId="0" applyAlignment="1" applyBorder="1" applyFont="1" applyNumberFormat="1">
      <alignment shrinkToFit="0" vertical="bottom" wrapText="0"/>
    </xf>
    <xf borderId="6" fillId="0" fontId="8" numFmtId="169" xfId="0" applyAlignment="1" applyBorder="1" applyFont="1" applyNumberFormat="1">
      <alignment shrinkToFit="0" vertical="bottom" wrapText="0"/>
    </xf>
    <xf borderId="6" fillId="5" fontId="9" numFmtId="168" xfId="0" applyAlignment="1" applyBorder="1" applyFont="1" applyNumberFormat="1">
      <alignment shrinkToFit="0" vertical="bottom" wrapText="0"/>
    </xf>
    <xf borderId="1" fillId="18" fontId="23" numFmtId="164" xfId="0" applyAlignment="1" applyBorder="1" applyFont="1" applyNumberFormat="1">
      <alignment shrinkToFit="0" vertical="bottom" wrapText="0"/>
    </xf>
    <xf borderId="6" fillId="4" fontId="39" numFmtId="0" xfId="0" applyAlignment="1" applyBorder="1" applyFont="1">
      <alignment horizontal="center" readingOrder="1" shrinkToFit="0" vertical="bottom" wrapText="0"/>
    </xf>
    <xf borderId="6" fillId="4" fontId="39" numFmtId="0" xfId="0" applyAlignment="1" applyBorder="1" applyFont="1">
      <alignment horizontal="left" readingOrder="1" shrinkToFit="0" vertical="bottom" wrapText="0"/>
    </xf>
    <xf borderId="1" fillId="20" fontId="16" numFmtId="0" xfId="0" applyAlignment="1" applyBorder="1" applyFill="1" applyFont="1">
      <alignment shrinkToFit="0" vertical="bottom" wrapText="0"/>
    </xf>
    <xf borderId="6" fillId="0" fontId="23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horizontal="center" shrinkToFit="0" vertical="bottom" wrapText="0"/>
    </xf>
    <xf borderId="1" fillId="4" fontId="21" numFmtId="164" xfId="0" applyAlignment="1" applyBorder="1" applyFont="1" applyNumberFormat="1">
      <alignment horizontal="left" readingOrder="1" shrinkToFit="0" vertical="bottom" wrapText="0"/>
    </xf>
    <xf borderId="26" fillId="4" fontId="21" numFmtId="164" xfId="0" applyAlignment="1" applyBorder="1" applyFont="1" applyNumberFormat="1">
      <alignment horizontal="left" readingOrder="1" shrinkToFit="0" vertical="bottom" wrapText="0"/>
    </xf>
    <xf borderId="6" fillId="9" fontId="9" numFmtId="0" xfId="0" applyAlignment="1" applyBorder="1" applyFont="1">
      <alignment horizontal="center" shrinkToFit="0" vertical="bottom" wrapText="0"/>
    </xf>
    <xf borderId="1" fillId="9" fontId="9" numFmtId="169" xfId="0" applyAlignment="1" applyBorder="1" applyFont="1" applyNumberFormat="1">
      <alignment shrinkToFit="0" vertical="bottom" wrapText="0"/>
    </xf>
    <xf borderId="55" fillId="0" fontId="9" numFmtId="0" xfId="0" applyAlignment="1" applyBorder="1" applyFont="1">
      <alignment horizontal="center" shrinkToFit="0" vertical="center" wrapText="0"/>
    </xf>
    <xf borderId="56" fillId="0" fontId="3" numFmtId="0" xfId="0" applyBorder="1" applyFont="1"/>
    <xf borderId="57" fillId="0" fontId="3" numFmtId="0" xfId="0" applyBorder="1" applyFont="1"/>
    <xf borderId="58" fillId="0" fontId="3" numFmtId="0" xfId="0" applyBorder="1" applyFont="1"/>
    <xf borderId="59" fillId="0" fontId="3" numFmtId="0" xfId="0" applyBorder="1" applyFont="1"/>
    <xf borderId="51" fillId="0" fontId="3" numFmtId="0" xfId="0" applyBorder="1" applyFont="1"/>
    <xf borderId="36" fillId="21" fontId="42" numFmtId="0" xfId="0" applyAlignment="1" applyBorder="1" applyFill="1" applyFont="1">
      <alignment horizontal="left" readingOrder="1" shrinkToFit="0" vertical="bottom" wrapText="0"/>
    </xf>
    <xf borderId="13" fillId="21" fontId="23" numFmtId="0" xfId="0" applyAlignment="1" applyBorder="1" applyFont="1">
      <alignment horizontal="left" readingOrder="1" shrinkToFit="0" vertical="bottom" wrapText="0"/>
    </xf>
    <xf borderId="14" fillId="21" fontId="23" numFmtId="0" xfId="0" applyAlignment="1" applyBorder="1" applyFont="1">
      <alignment horizontal="left" readingOrder="1" shrinkToFit="0" vertical="bottom" wrapText="0"/>
    </xf>
    <xf borderId="1" fillId="21" fontId="9" numFmtId="0" xfId="0" applyAlignment="1" applyBorder="1" applyFont="1">
      <alignment shrinkToFit="0" vertical="bottom" wrapText="0"/>
    </xf>
    <xf borderId="36" fillId="21" fontId="24" numFmtId="0" xfId="0" applyAlignment="1" applyBorder="1" applyFont="1">
      <alignment horizontal="left" readingOrder="1" shrinkToFit="0" vertical="bottom" wrapText="0"/>
    </xf>
    <xf borderId="36" fillId="4" fontId="42" numFmtId="0" xfId="0" applyAlignment="1" applyBorder="1" applyFont="1">
      <alignment horizontal="left" readingOrder="1" shrinkToFit="0" vertical="bottom" wrapText="0"/>
    </xf>
    <xf borderId="36" fillId="4" fontId="24" numFmtId="0" xfId="0" applyAlignment="1" applyBorder="1" applyFont="1">
      <alignment horizontal="left" readingOrder="1" shrinkToFit="0" vertical="bottom" wrapText="0"/>
    </xf>
    <xf borderId="18" fillId="4" fontId="26" numFmtId="174" xfId="0" applyAlignment="1" applyBorder="1" applyFont="1" applyNumberFormat="1">
      <alignment horizontal="left" readingOrder="1" shrinkToFit="0" vertical="bottom" wrapText="0"/>
    </xf>
    <xf borderId="25" fillId="0" fontId="25" numFmtId="0" xfId="0" applyAlignment="1" applyBorder="1" applyFont="1">
      <alignment horizontal="left" readingOrder="1" shrinkToFit="0" vertical="bottom" wrapText="0"/>
    </xf>
    <xf borderId="18" fillId="4" fontId="38" numFmtId="174" xfId="0" applyAlignment="1" applyBorder="1" applyFont="1" applyNumberFormat="1">
      <alignment horizontal="left" readingOrder="1" shrinkToFit="0" vertical="bottom" wrapText="0"/>
    </xf>
    <xf borderId="60" fillId="21" fontId="23" numFmtId="0" xfId="0" applyAlignment="1" applyBorder="1" applyFont="1">
      <alignment horizontal="left" readingOrder="1" shrinkToFit="0" vertical="bottom" wrapText="0"/>
    </xf>
    <xf borderId="61" fillId="0" fontId="3" numFmtId="0" xfId="0" applyBorder="1" applyFont="1"/>
    <xf borderId="62" fillId="0" fontId="3" numFmtId="0" xfId="0" applyBorder="1" applyFont="1"/>
    <xf borderId="17" fillId="21" fontId="23" numFmtId="0" xfId="0" applyAlignment="1" applyBorder="1" applyFont="1">
      <alignment horizontal="left" readingOrder="1" shrinkToFit="0" vertical="bottom" wrapText="0"/>
    </xf>
    <xf borderId="18" fillId="21" fontId="23" numFmtId="0" xfId="0" applyAlignment="1" applyBorder="1" applyFont="1">
      <alignment horizontal="left" readingOrder="1" shrinkToFit="0" vertical="bottom" wrapText="0"/>
    </xf>
    <xf borderId="7" fillId="13" fontId="18" numFmtId="0" xfId="0" applyAlignment="1" applyBorder="1" applyFont="1">
      <alignment horizontal="left" shrinkToFit="0" vertical="bottom" wrapText="0"/>
    </xf>
    <xf borderId="7" fillId="13" fontId="18" numFmtId="0" xfId="0" applyAlignment="1" applyBorder="1" applyFont="1">
      <alignment horizontal="center" shrinkToFit="0" vertical="bottom" wrapText="0"/>
    </xf>
    <xf borderId="7" fillId="4" fontId="10" numFmtId="175" xfId="0" applyAlignment="1" applyBorder="1" applyFont="1" applyNumberFormat="1">
      <alignment horizontal="center" shrinkToFit="0" vertical="bottom" wrapText="0"/>
    </xf>
    <xf borderId="7" fillId="4" fontId="10" numFmtId="175" xfId="0" applyAlignment="1" applyBorder="1" applyFont="1" applyNumberFormat="1">
      <alignment shrinkToFit="0" vertical="bottom" wrapText="0"/>
    </xf>
    <xf borderId="7" fillId="13" fontId="18" numFmtId="2" xfId="0" applyAlignment="1" applyBorder="1" applyFont="1" applyNumberFormat="1">
      <alignment horizontal="right" shrinkToFit="0" vertical="bottom" wrapText="0"/>
    </xf>
    <xf borderId="7" fillId="13" fontId="18" numFmtId="1" xfId="0" applyAlignment="1" applyBorder="1" applyFont="1" applyNumberFormat="1">
      <alignment shrinkToFit="0" vertical="bottom" wrapText="0"/>
    </xf>
    <xf borderId="7" fillId="13" fontId="18" numFmtId="2" xfId="0" applyAlignment="1" applyBorder="1" applyFont="1" applyNumberFormat="1">
      <alignment shrinkToFit="0" vertical="bottom" wrapText="0"/>
    </xf>
    <xf borderId="8" fillId="22" fontId="43" numFmtId="2" xfId="0" applyAlignment="1" applyBorder="1" applyFill="1" applyFont="1" applyNumberFormat="1">
      <alignment shrinkToFit="0" vertical="bottom" wrapText="0"/>
    </xf>
    <xf borderId="1" fillId="16" fontId="9" numFmtId="0" xfId="0" applyAlignment="1" applyBorder="1" applyFont="1">
      <alignment shrinkToFit="0" vertical="bottom" wrapText="0"/>
    </xf>
    <xf borderId="27" fillId="0" fontId="19" numFmtId="0" xfId="0" applyAlignment="1" applyBorder="1" applyFont="1">
      <alignment shrinkToFit="0" vertical="bottom" wrapText="0"/>
    </xf>
    <xf borderId="7" fillId="16" fontId="18" numFmtId="0" xfId="0" applyAlignment="1" applyBorder="1" applyFont="1">
      <alignment horizontal="center" shrinkToFit="0" vertical="bottom" wrapText="0"/>
    </xf>
    <xf borderId="63" fillId="0" fontId="44" numFmtId="0" xfId="0" applyAlignment="1" applyBorder="1" applyFont="1">
      <alignment horizontal="right" shrinkToFit="0" vertical="bottom" wrapText="0"/>
    </xf>
    <xf borderId="26" fillId="13" fontId="19" numFmtId="169" xfId="0" applyAlignment="1" applyBorder="1" applyFont="1" applyNumberFormat="1">
      <alignment shrinkToFit="0" vertical="bottom" wrapText="0"/>
    </xf>
    <xf borderId="64" fillId="20" fontId="9" numFmtId="0" xfId="0" applyAlignment="1" applyBorder="1" applyFont="1">
      <alignment horizontal="left" shrinkToFit="0" vertical="bottom" wrapText="0"/>
    </xf>
    <xf borderId="65" fillId="0" fontId="3" numFmtId="0" xfId="0" applyBorder="1" applyFont="1"/>
    <xf borderId="0" fillId="0" fontId="8" numFmtId="169" xfId="0" applyAlignment="1" applyFont="1" applyNumberFormat="1">
      <alignment shrinkToFit="0" vertical="bottom" wrapText="0"/>
    </xf>
    <xf borderId="66" fillId="20" fontId="9" numFmtId="0" xfId="0" applyAlignment="1" applyBorder="1" applyFont="1">
      <alignment horizontal="left" shrinkToFit="0" vertical="bottom" wrapText="0"/>
    </xf>
    <xf borderId="27" fillId="0" fontId="19" numFmtId="169" xfId="0" applyAlignment="1" applyBorder="1" applyFont="1" applyNumberFormat="1">
      <alignment shrinkToFit="0" vertical="bottom" wrapText="0"/>
    </xf>
    <xf borderId="0" fillId="0" fontId="9" numFmtId="17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readingOrder="0"/>
    </xf>
    <xf borderId="0" fillId="0" fontId="4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5" numFmtId="176" xfId="0" applyAlignment="1" applyFont="1" applyNumberFormat="1">
      <alignment horizontal="center" shrinkToFit="0" vertical="bottom" wrapText="0"/>
    </xf>
    <xf borderId="0" fillId="0" fontId="15" numFmtId="167" xfId="0" applyAlignment="1" applyFont="1" applyNumberFormat="1">
      <alignment horizontal="center" shrinkToFit="0" vertical="bottom" wrapText="0"/>
    </xf>
    <xf borderId="56" fillId="0" fontId="9" numFmtId="0" xfId="0" applyAlignment="1" applyBorder="1" applyFont="1">
      <alignment shrinkToFit="0" vertical="bottom" wrapText="0"/>
    </xf>
    <xf borderId="56" fillId="0" fontId="9" numFmtId="176" xfId="0" applyAlignment="1" applyBorder="1" applyFont="1" applyNumberFormat="1">
      <alignment horizontal="right" shrinkToFit="0" vertical="bottom" wrapText="0"/>
    </xf>
    <xf borderId="56" fillId="0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right" shrinkToFit="0" vertical="bottom" wrapText="0"/>
    </xf>
    <xf borderId="1" fillId="2" fontId="1" numFmtId="2" xfId="0" applyAlignment="1" applyBorder="1" applyFont="1" applyNumberFormat="1">
      <alignment horizontal="right" shrinkToFit="0" vertical="bottom" wrapText="0"/>
    </xf>
    <xf borderId="56" fillId="0" fontId="9" numFmtId="2" xfId="0" applyAlignment="1" applyBorder="1" applyFont="1" applyNumberFormat="1">
      <alignment horizontal="right" shrinkToFit="0" vertical="bottom" wrapText="0"/>
    </xf>
    <xf borderId="0" fillId="0" fontId="8" numFmtId="2" xfId="0" applyAlignment="1" applyFont="1" applyNumberFormat="1">
      <alignment horizontal="right" shrinkToFit="0" vertical="bottom" wrapText="0"/>
    </xf>
    <xf borderId="0" fillId="0" fontId="8" numFmtId="176" xfId="0" applyAlignment="1" applyFont="1" applyNumberFormat="1">
      <alignment horizontal="right" shrinkToFit="0" vertical="bottom" wrapText="0"/>
    </xf>
    <xf borderId="0" fillId="0" fontId="8" numFmtId="17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6.14"/>
    <col customWidth="1" min="3" max="3" width="2.86"/>
    <col customWidth="1" min="4" max="4" width="25.71"/>
    <col customWidth="1" min="5" max="5" width="15.71"/>
    <col customWidth="1" min="6" max="6" width="2.86"/>
    <col customWidth="1" min="7" max="7" width="25.71"/>
    <col customWidth="1" min="8" max="8" width="15.71"/>
    <col customWidth="1" min="9" max="9" width="2.86"/>
    <col customWidth="1" min="10" max="10" width="25.71"/>
    <col customWidth="1" min="11" max="11" width="15.71"/>
    <col customWidth="1" min="12" max="12" width="2.86"/>
    <col customWidth="1" min="13" max="13" width="25.71"/>
    <col customWidth="1" min="14" max="14" width="15.71"/>
    <col customWidth="1" min="15" max="15" width="3.29"/>
    <col customWidth="1" min="16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21.0" customHeight="1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ht="16.5" customHeight="1">
      <c r="A4" s="5" t="s">
        <v>1</v>
      </c>
      <c r="B4" s="3"/>
      <c r="C4" s="3"/>
      <c r="D4" s="4"/>
      <c r="E4" s="6" t="s">
        <v>2</v>
      </c>
      <c r="F4" s="3"/>
      <c r="G4" s="3"/>
      <c r="H4" s="3"/>
      <c r="I4" s="3"/>
      <c r="J4" s="4"/>
      <c r="K4" s="7" t="s">
        <v>3</v>
      </c>
      <c r="L4" s="3"/>
      <c r="M4" s="3"/>
      <c r="N4" s="4"/>
      <c r="O4" s="1"/>
    </row>
    <row r="5" ht="16.5" customHeight="1">
      <c r="A5" s="8" t="s">
        <v>4</v>
      </c>
      <c r="B5" s="3"/>
      <c r="C5" s="3"/>
      <c r="D5" s="4"/>
      <c r="E5" s="1"/>
      <c r="F5" s="1"/>
      <c r="G5" s="1"/>
      <c r="H5" s="1"/>
      <c r="I5" s="1"/>
      <c r="J5" s="1"/>
      <c r="K5" s="9" t="s">
        <v>5</v>
      </c>
      <c r="L5" s="3"/>
      <c r="M5" s="3"/>
      <c r="N5" s="4"/>
      <c r="O5" s="1"/>
    </row>
    <row r="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16.5" customHeight="1">
      <c r="A7" s="10" t="s">
        <v>6</v>
      </c>
      <c r="B7" s="11"/>
      <c r="C7" s="11"/>
      <c r="D7" s="10" t="s">
        <v>7</v>
      </c>
      <c r="E7" s="11"/>
      <c r="F7" s="10" t="s">
        <v>8</v>
      </c>
      <c r="G7" s="11"/>
      <c r="H7" s="11"/>
      <c r="I7" s="11"/>
      <c r="J7" s="11"/>
      <c r="K7" s="10" t="s">
        <v>9</v>
      </c>
      <c r="L7" s="11"/>
      <c r="M7" s="11"/>
      <c r="N7" s="11"/>
      <c r="O7" s="1"/>
    </row>
    <row r="8" ht="16.5" customHeight="1">
      <c r="A8" s="12" t="s">
        <v>10</v>
      </c>
      <c r="B8" s="1">
        <v>202301.0</v>
      </c>
      <c r="C8" s="1"/>
      <c r="D8" s="12" t="s">
        <v>10</v>
      </c>
      <c r="E8" s="1">
        <v>202302.0</v>
      </c>
      <c r="F8" s="1"/>
      <c r="G8" s="12" t="s">
        <v>10</v>
      </c>
      <c r="H8" s="1">
        <f>E8+1</f>
        <v>202303</v>
      </c>
      <c r="I8" s="1"/>
      <c r="J8" s="12" t="s">
        <v>10</v>
      </c>
      <c r="K8" s="1">
        <f>H8+1</f>
        <v>202304</v>
      </c>
      <c r="L8" s="1"/>
      <c r="M8" s="12" t="s">
        <v>10</v>
      </c>
      <c r="N8" s="1">
        <f>K8+1</f>
        <v>202305</v>
      </c>
      <c r="O8" s="1"/>
    </row>
    <row r="9" ht="16.5" customHeight="1">
      <c r="A9" s="13" t="s">
        <v>11</v>
      </c>
      <c r="B9" s="14">
        <f>Angebotspaket!G5</f>
        <v>752700</v>
      </c>
      <c r="C9" s="1"/>
      <c r="D9" s="13" t="s">
        <v>11</v>
      </c>
      <c r="E9" s="14">
        <f>Angebotspaket!G6</f>
        <v>390000</v>
      </c>
      <c r="F9" s="1"/>
      <c r="G9" s="13" t="s">
        <v>11</v>
      </c>
      <c r="H9" s="14">
        <f>Angebotspaket!G7</f>
        <v>609700</v>
      </c>
      <c r="I9" s="1"/>
      <c r="J9" s="13" t="s">
        <v>11</v>
      </c>
      <c r="K9" s="14">
        <f>Angebotspaket!G8</f>
        <v>999700</v>
      </c>
      <c r="L9" s="1"/>
      <c r="M9" s="13" t="s">
        <v>11</v>
      </c>
      <c r="N9" s="14">
        <f>Angebotspaket!G9</f>
        <v>936000</v>
      </c>
      <c r="O9" s="1"/>
    </row>
    <row r="10" ht="16.5" customHeight="1">
      <c r="A10" s="13" t="s">
        <v>12</v>
      </c>
      <c r="B10" s="15">
        <v>0.035</v>
      </c>
      <c r="C10" s="1"/>
      <c r="D10" s="13" t="s">
        <v>12</v>
      </c>
      <c r="E10" s="15">
        <v>0.035</v>
      </c>
      <c r="F10" s="1"/>
      <c r="G10" s="13" t="s">
        <v>12</v>
      </c>
      <c r="H10" s="15">
        <v>0.035</v>
      </c>
      <c r="I10" s="1"/>
      <c r="J10" s="13" t="s">
        <v>12</v>
      </c>
      <c r="K10" s="15">
        <v>0.035</v>
      </c>
      <c r="L10" s="1"/>
      <c r="M10" s="13" t="s">
        <v>12</v>
      </c>
      <c r="N10" s="15">
        <v>0.035</v>
      </c>
      <c r="O10" s="1"/>
    </row>
    <row r="11" ht="16.5" customHeight="1">
      <c r="A11" s="13" t="s">
        <v>13</v>
      </c>
      <c r="B11" s="16">
        <v>360.0</v>
      </c>
      <c r="C11" s="1"/>
      <c r="D11" s="13" t="s">
        <v>13</v>
      </c>
      <c r="E11" s="16">
        <v>360.0</v>
      </c>
      <c r="F11" s="1"/>
      <c r="G11" s="13" t="s">
        <v>13</v>
      </c>
      <c r="H11" s="16">
        <v>360.0</v>
      </c>
      <c r="I11" s="1"/>
      <c r="J11" s="13" t="s">
        <v>13</v>
      </c>
      <c r="K11" s="16">
        <v>360.0</v>
      </c>
      <c r="L11" s="1"/>
      <c r="M11" s="13" t="s">
        <v>13</v>
      </c>
      <c r="N11" s="16">
        <v>360.0</v>
      </c>
      <c r="O11" s="1"/>
    </row>
    <row r="12" ht="16.5" customHeight="1">
      <c r="A12" s="13" t="s">
        <v>14</v>
      </c>
      <c r="B12" s="14">
        <v>1200.0</v>
      </c>
      <c r="C12" s="1"/>
      <c r="D12" s="13" t="s">
        <v>14</v>
      </c>
      <c r="E12" s="14">
        <v>1200.0</v>
      </c>
      <c r="F12" s="1"/>
      <c r="G12" s="13" t="s">
        <v>14</v>
      </c>
      <c r="H12" s="14">
        <v>1200.0</v>
      </c>
      <c r="I12" s="1"/>
      <c r="J12" s="13" t="s">
        <v>14</v>
      </c>
      <c r="K12" s="14">
        <v>1200.0</v>
      </c>
      <c r="L12" s="1"/>
      <c r="M12" s="13" t="s">
        <v>14</v>
      </c>
      <c r="N12" s="14">
        <v>1200.0</v>
      </c>
      <c r="O12" s="1"/>
    </row>
    <row r="13" ht="16.5" customHeight="1">
      <c r="A13" s="17" t="s">
        <v>15</v>
      </c>
      <c r="B13" s="17"/>
      <c r="C13" s="1"/>
      <c r="D13" s="17" t="s">
        <v>16</v>
      </c>
      <c r="E13" s="17"/>
      <c r="F13" s="1"/>
      <c r="G13" s="17" t="s">
        <v>17</v>
      </c>
      <c r="H13" s="17"/>
      <c r="I13" s="1"/>
      <c r="J13" s="17" t="s">
        <v>18</v>
      </c>
      <c r="K13" s="17"/>
      <c r="L13" s="1"/>
      <c r="M13" s="17" t="s">
        <v>19</v>
      </c>
      <c r="N13" s="17"/>
      <c r="O13" s="1"/>
    </row>
    <row r="14" ht="16.5" customHeight="1">
      <c r="A14" s="18" t="s">
        <v>20</v>
      </c>
      <c r="B14" s="19">
        <f>Angebotspaket!H5</f>
        <v>97</v>
      </c>
      <c r="C14" s="1"/>
      <c r="D14" s="18" t="s">
        <v>20</v>
      </c>
      <c r="E14" s="20">
        <f>Angebotspaket!H6</f>
        <v>97</v>
      </c>
      <c r="F14" s="1"/>
      <c r="G14" s="18" t="s">
        <v>20</v>
      </c>
      <c r="H14" s="21">
        <f>Angebotspaket!H7</f>
        <v>72</v>
      </c>
      <c r="I14" s="1"/>
      <c r="J14" s="18" t="s">
        <v>20</v>
      </c>
      <c r="K14" s="21">
        <f>Angebotspaket!H8</f>
        <v>200</v>
      </c>
      <c r="L14" s="1"/>
      <c r="M14" s="18" t="s">
        <v>20</v>
      </c>
      <c r="N14" s="21">
        <f>Angebotspaket!H9</f>
        <v>130</v>
      </c>
      <c r="O14" s="1"/>
    </row>
    <row r="15" ht="16.5" customHeight="1">
      <c r="A15" s="18" t="s">
        <v>21</v>
      </c>
      <c r="B15" s="18">
        <v>13.04</v>
      </c>
      <c r="C15" s="1"/>
      <c r="D15" s="18" t="s">
        <v>21</v>
      </c>
      <c r="E15" s="18">
        <v>13.04</v>
      </c>
      <c r="F15" s="1"/>
      <c r="G15" s="18" t="s">
        <v>21</v>
      </c>
      <c r="H15" s="18">
        <v>13.04</v>
      </c>
      <c r="I15" s="1"/>
      <c r="J15" s="18" t="s">
        <v>21</v>
      </c>
      <c r="K15" s="18">
        <v>13.04</v>
      </c>
      <c r="L15" s="1"/>
      <c r="M15" s="18" t="s">
        <v>21</v>
      </c>
      <c r="N15" s="18">
        <v>13.04</v>
      </c>
      <c r="O15" s="1"/>
    </row>
    <row r="16" ht="16.5" customHeight="1">
      <c r="A16" s="18" t="s">
        <v>22</v>
      </c>
      <c r="B16" s="22">
        <f>B9*6.5%/12/B14</f>
        <v>42.03221649</v>
      </c>
      <c r="C16" s="1"/>
      <c r="D16" s="18" t="s">
        <v>22</v>
      </c>
      <c r="E16" s="22">
        <f>E9*6.5%/12/E14</f>
        <v>21.77835052</v>
      </c>
      <c r="F16" s="1"/>
      <c r="G16" s="18" t="s">
        <v>22</v>
      </c>
      <c r="H16" s="22">
        <f>H9*6.5%/12/H14</f>
        <v>45.86863426</v>
      </c>
      <c r="I16" s="1"/>
      <c r="J16" s="18" t="s">
        <v>22</v>
      </c>
      <c r="K16" s="22">
        <f>K9*6.5%/12/K14</f>
        <v>27.07520833</v>
      </c>
      <c r="L16" s="1"/>
      <c r="M16" s="18" t="s">
        <v>22</v>
      </c>
      <c r="N16" s="22">
        <f>N9*6.5%/12/N14</f>
        <v>39</v>
      </c>
      <c r="O16" s="1"/>
    </row>
    <row r="17" ht="16.5" customHeight="1">
      <c r="A17" s="18" t="s">
        <v>23</v>
      </c>
      <c r="B17" s="23">
        <f>B15/B16</f>
        <v>0.3102382193</v>
      </c>
      <c r="C17" s="1"/>
      <c r="D17" s="18" t="s">
        <v>23</v>
      </c>
      <c r="E17" s="23">
        <f>E15/E16</f>
        <v>0.5987597633</v>
      </c>
      <c r="F17" s="1"/>
      <c r="G17" s="18" t="s">
        <v>23</v>
      </c>
      <c r="H17" s="23">
        <f>H15/H16</f>
        <v>0.2842901301</v>
      </c>
      <c r="I17" s="1"/>
      <c r="J17" s="18" t="s">
        <v>23</v>
      </c>
      <c r="K17" s="23">
        <f>K15/K16</f>
        <v>0.4816214095</v>
      </c>
      <c r="L17" s="1"/>
      <c r="M17" s="18" t="s">
        <v>23</v>
      </c>
      <c r="N17" s="23">
        <f>N15/N16</f>
        <v>0.3343589744</v>
      </c>
      <c r="O17" s="1"/>
    </row>
    <row r="18" ht="16.5" customHeight="1">
      <c r="A18" s="12" t="s">
        <v>10</v>
      </c>
      <c r="B18" s="1">
        <v>202306.0</v>
      </c>
      <c r="C18" s="1"/>
      <c r="D18" s="12" t="s">
        <v>10</v>
      </c>
      <c r="E18" s="1">
        <v>202307.0</v>
      </c>
      <c r="F18" s="1"/>
      <c r="G18" s="12" t="s">
        <v>10</v>
      </c>
      <c r="H18" s="1">
        <v>202308.0</v>
      </c>
      <c r="I18" s="1"/>
      <c r="J18" s="12" t="s">
        <v>10</v>
      </c>
      <c r="K18" s="1">
        <v>202309.0</v>
      </c>
      <c r="L18" s="1"/>
      <c r="M18" s="12" t="s">
        <v>10</v>
      </c>
      <c r="N18" s="1">
        <v>202310.0</v>
      </c>
      <c r="O18" s="1"/>
    </row>
    <row r="19" ht="16.5" customHeight="1">
      <c r="A19" s="13" t="s">
        <v>11</v>
      </c>
      <c r="B19" s="14">
        <f>Angebotspaket!G10</f>
        <v>1163500</v>
      </c>
      <c r="C19" s="1"/>
      <c r="D19" s="13" t="s">
        <v>11</v>
      </c>
      <c r="E19" s="14">
        <f>Angebotspaket!G11</f>
        <v>845000</v>
      </c>
      <c r="F19" s="1"/>
      <c r="G19" s="13" t="s">
        <v>11</v>
      </c>
      <c r="H19" s="14">
        <f>Angebotspaket!G12</f>
        <v>648700</v>
      </c>
      <c r="I19" s="1"/>
      <c r="J19" s="13" t="s">
        <v>11</v>
      </c>
      <c r="K19" s="14">
        <f>Angebotspaket!G13</f>
        <v>897000</v>
      </c>
      <c r="L19" s="1"/>
      <c r="M19" s="13" t="s">
        <v>11</v>
      </c>
      <c r="N19" s="14">
        <f>Angebotspaket!G14</f>
        <v>26000000</v>
      </c>
      <c r="O19" s="1"/>
    </row>
    <row r="20" ht="16.5" customHeight="1">
      <c r="A20" s="13" t="s">
        <v>12</v>
      </c>
      <c r="B20" s="15">
        <v>0.035</v>
      </c>
      <c r="C20" s="1"/>
      <c r="D20" s="13" t="s">
        <v>12</v>
      </c>
      <c r="E20" s="15">
        <v>0.035</v>
      </c>
      <c r="F20" s="1"/>
      <c r="G20" s="13" t="s">
        <v>12</v>
      </c>
      <c r="H20" s="15">
        <v>0.035</v>
      </c>
      <c r="I20" s="1"/>
      <c r="J20" s="13" t="s">
        <v>12</v>
      </c>
      <c r="K20" s="15">
        <v>0.035</v>
      </c>
      <c r="L20" s="1"/>
      <c r="M20" s="13" t="s">
        <v>12</v>
      </c>
      <c r="N20" s="15">
        <v>0.035</v>
      </c>
      <c r="O20" s="1"/>
    </row>
    <row r="21" ht="16.5" customHeight="1">
      <c r="A21" s="13" t="s">
        <v>13</v>
      </c>
      <c r="B21" s="16">
        <v>360.0</v>
      </c>
      <c r="C21" s="1"/>
      <c r="D21" s="13" t="s">
        <v>13</v>
      </c>
      <c r="E21" s="16">
        <v>360.0</v>
      </c>
      <c r="F21" s="1"/>
      <c r="G21" s="13" t="s">
        <v>13</v>
      </c>
      <c r="H21" s="16">
        <v>360.0</v>
      </c>
      <c r="I21" s="1"/>
      <c r="J21" s="13" t="s">
        <v>13</v>
      </c>
      <c r="K21" s="16">
        <v>360.0</v>
      </c>
      <c r="L21" s="1"/>
      <c r="M21" s="13" t="s">
        <v>13</v>
      </c>
      <c r="N21" s="16">
        <v>360.0</v>
      </c>
      <c r="O21" s="1"/>
    </row>
    <row r="22" ht="16.5" customHeight="1">
      <c r="A22" s="13" t="s">
        <v>14</v>
      </c>
      <c r="B22" s="14">
        <v>1200.0</v>
      </c>
      <c r="C22" s="1"/>
      <c r="D22" s="13" t="s">
        <v>14</v>
      </c>
      <c r="E22" s="14">
        <v>1200.0</v>
      </c>
      <c r="F22" s="1"/>
      <c r="G22" s="13" t="s">
        <v>14</v>
      </c>
      <c r="H22" s="14">
        <v>1200.0</v>
      </c>
      <c r="I22" s="1"/>
      <c r="J22" s="13" t="s">
        <v>14</v>
      </c>
      <c r="K22" s="14">
        <v>1200.0</v>
      </c>
      <c r="L22" s="1"/>
      <c r="M22" s="13" t="s">
        <v>14</v>
      </c>
      <c r="N22" s="14">
        <v>1200.0</v>
      </c>
      <c r="O22" s="1"/>
    </row>
    <row r="23" ht="16.5" customHeight="1">
      <c r="A23" s="24" t="s">
        <v>24</v>
      </c>
      <c r="B23" s="24"/>
      <c r="C23" s="1"/>
      <c r="D23" s="24" t="s">
        <v>25</v>
      </c>
      <c r="E23" s="24"/>
      <c r="F23" s="1"/>
      <c r="G23" s="24" t="s">
        <v>26</v>
      </c>
      <c r="H23" s="24"/>
      <c r="I23" s="1"/>
      <c r="J23" s="24" t="s">
        <v>27</v>
      </c>
      <c r="K23" s="24"/>
      <c r="L23" s="1"/>
      <c r="M23" s="24" t="s">
        <v>28</v>
      </c>
      <c r="N23" s="24"/>
      <c r="O23" s="1"/>
    </row>
    <row r="24" ht="16.5" customHeight="1">
      <c r="A24" s="18" t="s">
        <v>20</v>
      </c>
      <c r="B24" s="20">
        <f>Angebotspaket!H10</f>
        <v>180</v>
      </c>
      <c r="C24" s="1"/>
      <c r="D24" s="25" t="s">
        <v>20</v>
      </c>
      <c r="E24" s="20">
        <v>144.0</v>
      </c>
      <c r="F24" s="1"/>
      <c r="G24" s="18" t="s">
        <v>20</v>
      </c>
      <c r="H24" s="20">
        <v>108.0</v>
      </c>
      <c r="I24" s="1"/>
      <c r="J24" s="18" t="s">
        <v>20</v>
      </c>
      <c r="K24" s="25">
        <v>110.0</v>
      </c>
      <c r="L24" s="1"/>
      <c r="M24" s="18" t="s">
        <v>20</v>
      </c>
      <c r="N24" s="20">
        <v>8000.0</v>
      </c>
      <c r="O24" s="1"/>
    </row>
    <row r="25" ht="16.5" customHeight="1">
      <c r="A25" s="18" t="s">
        <v>21</v>
      </c>
      <c r="B25" s="18">
        <v>13.04</v>
      </c>
      <c r="C25" s="1"/>
      <c r="D25" s="25" t="s">
        <v>21</v>
      </c>
      <c r="E25" s="18">
        <v>13.04</v>
      </c>
      <c r="F25" s="1"/>
      <c r="G25" s="18" t="s">
        <v>21</v>
      </c>
      <c r="H25" s="18">
        <v>13.04</v>
      </c>
      <c r="I25" s="1"/>
      <c r="J25" s="18" t="s">
        <v>21</v>
      </c>
      <c r="K25" s="18">
        <v>13.04</v>
      </c>
      <c r="L25" s="1"/>
      <c r="M25" s="18" t="s">
        <v>21</v>
      </c>
      <c r="N25" s="18">
        <v>13.04</v>
      </c>
      <c r="O25" s="1"/>
    </row>
    <row r="26" ht="16.5" customHeight="1">
      <c r="A26" s="18" t="s">
        <v>22</v>
      </c>
      <c r="B26" s="22">
        <f>B19*6.5%/12/B24</f>
        <v>35.01273148</v>
      </c>
      <c r="C26" s="1"/>
      <c r="D26" s="18" t="s">
        <v>22</v>
      </c>
      <c r="E26" s="22">
        <f>E19*6.5%/12/E24</f>
        <v>31.78530093</v>
      </c>
      <c r="F26" s="1"/>
      <c r="G26" s="18" t="s">
        <v>22</v>
      </c>
      <c r="H26" s="22">
        <f>H19*6.5%/12/H24</f>
        <v>32.53510802</v>
      </c>
      <c r="I26" s="1"/>
      <c r="J26" s="18" t="s">
        <v>22</v>
      </c>
      <c r="K26" s="22">
        <f>K19*6.5%/12/K24</f>
        <v>44.17045455</v>
      </c>
      <c r="L26" s="1"/>
      <c r="M26" s="18" t="s">
        <v>22</v>
      </c>
      <c r="N26" s="22">
        <f>N19*6.5%/12/N24</f>
        <v>17.60416667</v>
      </c>
      <c r="O26" s="1"/>
    </row>
    <row r="27" ht="16.5" customHeight="1">
      <c r="A27" s="18" t="s">
        <v>23</v>
      </c>
      <c r="B27" s="23">
        <f>B25/B26</f>
        <v>0.3724359525</v>
      </c>
      <c r="C27" s="1"/>
      <c r="D27" s="18" t="s">
        <v>23</v>
      </c>
      <c r="E27" s="23">
        <f>E25/E26</f>
        <v>0.4102525262</v>
      </c>
      <c r="F27" s="1"/>
      <c r="G27" s="18" t="s">
        <v>23</v>
      </c>
      <c r="H27" s="23">
        <f>H25/H26</f>
        <v>0.4007978086</v>
      </c>
      <c r="I27" s="1"/>
      <c r="J27" s="18" t="s">
        <v>23</v>
      </c>
      <c r="K27" s="23">
        <f>K25/K26</f>
        <v>0.295219964</v>
      </c>
      <c r="L27" s="1"/>
      <c r="M27" s="18" t="s">
        <v>23</v>
      </c>
      <c r="N27" s="23">
        <f>N25/N26</f>
        <v>0.7407337278</v>
      </c>
      <c r="O27" s="1"/>
    </row>
    <row r="28" ht="16.5" customHeight="1">
      <c r="A28" s="12" t="s">
        <v>10</v>
      </c>
      <c r="B28" s="1">
        <v>202311.0</v>
      </c>
      <c r="C28" s="1"/>
      <c r="D28" s="12" t="s">
        <v>10</v>
      </c>
      <c r="E28" s="1">
        <v>202312.0</v>
      </c>
      <c r="F28" s="1"/>
      <c r="G28" s="12" t="s">
        <v>10</v>
      </c>
      <c r="H28" s="1">
        <v>202313.0</v>
      </c>
      <c r="I28" s="1"/>
      <c r="J28" s="12" t="s">
        <v>10</v>
      </c>
      <c r="K28" s="1">
        <v>202314.0</v>
      </c>
      <c r="L28" s="1"/>
      <c r="M28" s="12" t="s">
        <v>10</v>
      </c>
      <c r="N28" s="1">
        <v>202315.0</v>
      </c>
      <c r="O28" s="1"/>
    </row>
    <row r="29" ht="16.5" customHeight="1">
      <c r="A29" s="13" t="s">
        <v>11</v>
      </c>
      <c r="B29" s="14">
        <f>Angebotspaket!G15</f>
        <v>1090700</v>
      </c>
      <c r="C29" s="1"/>
      <c r="D29" s="13" t="s">
        <v>11</v>
      </c>
      <c r="E29" s="14">
        <f>Angebotspaket!G16</f>
        <v>973700</v>
      </c>
      <c r="F29" s="1"/>
      <c r="G29" s="13" t="s">
        <v>11</v>
      </c>
      <c r="H29" s="14">
        <f>Angebotspaket!G17</f>
        <v>494000</v>
      </c>
      <c r="I29" s="1"/>
      <c r="J29" s="13" t="s">
        <v>11</v>
      </c>
      <c r="K29" s="14">
        <f>Angebotspaket!G18</f>
        <v>975000</v>
      </c>
      <c r="L29" s="1"/>
      <c r="M29" s="13" t="s">
        <v>11</v>
      </c>
      <c r="N29" s="14">
        <f>Angebotspaket!G19</f>
        <v>752700</v>
      </c>
      <c r="O29" s="1"/>
    </row>
    <row r="30" ht="16.5" customHeight="1">
      <c r="A30" s="13" t="s">
        <v>12</v>
      </c>
      <c r="B30" s="15">
        <v>0.035</v>
      </c>
      <c r="C30" s="1"/>
      <c r="D30" s="13" t="s">
        <v>12</v>
      </c>
      <c r="E30" s="15">
        <v>0.035</v>
      </c>
      <c r="F30" s="1"/>
      <c r="G30" s="13" t="s">
        <v>12</v>
      </c>
      <c r="H30" s="15">
        <v>0.035</v>
      </c>
      <c r="I30" s="1"/>
      <c r="J30" s="13" t="s">
        <v>12</v>
      </c>
      <c r="K30" s="15">
        <v>0.035</v>
      </c>
      <c r="L30" s="1"/>
      <c r="M30" s="13" t="s">
        <v>12</v>
      </c>
      <c r="N30" s="15">
        <v>0.035</v>
      </c>
      <c r="O30" s="1"/>
    </row>
    <row r="31" ht="16.5" customHeight="1">
      <c r="A31" s="13" t="s">
        <v>13</v>
      </c>
      <c r="B31" s="16">
        <v>360.0</v>
      </c>
      <c r="C31" s="1"/>
      <c r="D31" s="13" t="s">
        <v>13</v>
      </c>
      <c r="E31" s="16">
        <v>360.0</v>
      </c>
      <c r="F31" s="1"/>
      <c r="G31" s="13" t="s">
        <v>13</v>
      </c>
      <c r="H31" s="16">
        <v>360.0</v>
      </c>
      <c r="I31" s="1"/>
      <c r="J31" s="13" t="s">
        <v>13</v>
      </c>
      <c r="K31" s="16">
        <v>360.0</v>
      </c>
      <c r="L31" s="1"/>
      <c r="M31" s="13" t="s">
        <v>13</v>
      </c>
      <c r="N31" s="16">
        <v>360.0</v>
      </c>
      <c r="O31" s="1"/>
    </row>
    <row r="32" ht="16.5" customHeight="1">
      <c r="A32" s="13" t="s">
        <v>14</v>
      </c>
      <c r="B32" s="14">
        <v>1200.0</v>
      </c>
      <c r="C32" s="1"/>
      <c r="D32" s="13" t="s">
        <v>14</v>
      </c>
      <c r="E32" s="14">
        <v>1200.0</v>
      </c>
      <c r="F32" s="1"/>
      <c r="G32" s="13" t="s">
        <v>14</v>
      </c>
      <c r="H32" s="14">
        <v>1200.0</v>
      </c>
      <c r="I32" s="1"/>
      <c r="J32" s="13" t="s">
        <v>14</v>
      </c>
      <c r="K32" s="14">
        <v>1200.0</v>
      </c>
      <c r="L32" s="1"/>
      <c r="M32" s="13" t="s">
        <v>14</v>
      </c>
      <c r="N32" s="14">
        <v>1200.0</v>
      </c>
      <c r="O32" s="1"/>
    </row>
    <row r="33" ht="16.5" customHeight="1">
      <c r="A33" s="24" t="s">
        <v>29</v>
      </c>
      <c r="B33" s="24"/>
      <c r="C33" s="1"/>
      <c r="D33" s="24" t="s">
        <v>30</v>
      </c>
      <c r="E33" s="24"/>
      <c r="F33" s="1"/>
      <c r="G33" s="24" t="s">
        <v>31</v>
      </c>
      <c r="H33" s="24"/>
      <c r="I33" s="1"/>
      <c r="J33" s="24" t="s">
        <v>32</v>
      </c>
      <c r="K33" s="24"/>
      <c r="L33" s="1"/>
      <c r="M33" s="24" t="s">
        <v>33</v>
      </c>
      <c r="N33" s="24"/>
      <c r="O33" s="1"/>
    </row>
    <row r="34" ht="16.5" customHeight="1">
      <c r="A34" s="18" t="s">
        <v>20</v>
      </c>
      <c r="B34" s="26">
        <v>92.0</v>
      </c>
      <c r="C34" s="1"/>
      <c r="D34" s="18" t="s">
        <v>20</v>
      </c>
      <c r="E34" s="26">
        <v>143.0</v>
      </c>
      <c r="F34" s="1"/>
      <c r="G34" s="18" t="s">
        <v>20</v>
      </c>
      <c r="H34" s="26">
        <v>74.0</v>
      </c>
      <c r="I34" s="27"/>
      <c r="J34" s="18" t="s">
        <v>20</v>
      </c>
      <c r="K34" s="26">
        <v>160.0</v>
      </c>
      <c r="L34" s="1"/>
      <c r="M34" s="18" t="s">
        <v>20</v>
      </c>
      <c r="N34" s="26">
        <v>97.0</v>
      </c>
      <c r="O34" s="1"/>
    </row>
    <row r="35" ht="16.5" customHeight="1">
      <c r="A35" s="18" t="s">
        <v>21</v>
      </c>
      <c r="B35" s="18">
        <v>13.04</v>
      </c>
      <c r="C35" s="1"/>
      <c r="D35" s="18" t="s">
        <v>21</v>
      </c>
      <c r="E35" s="18">
        <v>13.04</v>
      </c>
      <c r="F35" s="1"/>
      <c r="G35" s="18" t="s">
        <v>21</v>
      </c>
      <c r="H35" s="18">
        <v>13.04</v>
      </c>
      <c r="I35" s="1"/>
      <c r="J35" s="18" t="s">
        <v>21</v>
      </c>
      <c r="K35" s="18">
        <v>13.04</v>
      </c>
      <c r="L35" s="1"/>
      <c r="M35" s="18" t="s">
        <v>21</v>
      </c>
      <c r="N35" s="18">
        <v>13.04</v>
      </c>
      <c r="O35" s="1"/>
    </row>
    <row r="36" ht="16.5" customHeight="1">
      <c r="A36" s="18" t="s">
        <v>22</v>
      </c>
      <c r="B36" s="22">
        <f>B29*6.5%/12/B34</f>
        <v>64.21693841</v>
      </c>
      <c r="C36" s="1"/>
      <c r="D36" s="18" t="s">
        <v>22</v>
      </c>
      <c r="E36" s="22">
        <f>E29*6.5%/12/E34</f>
        <v>36.88257576</v>
      </c>
      <c r="F36" s="1"/>
      <c r="G36" s="18" t="s">
        <v>22</v>
      </c>
      <c r="H36" s="22">
        <f>H29*6.5%/12/H34</f>
        <v>36.15990991</v>
      </c>
      <c r="I36" s="1"/>
      <c r="J36" s="18" t="s">
        <v>22</v>
      </c>
      <c r="K36" s="22">
        <f>K29*6.5%/12/K34</f>
        <v>33.0078125</v>
      </c>
      <c r="L36" s="1"/>
      <c r="M36" s="18" t="s">
        <v>22</v>
      </c>
      <c r="N36" s="22">
        <f>N29*6.5%/12/N34</f>
        <v>42.03221649</v>
      </c>
      <c r="O36" s="1"/>
    </row>
    <row r="37" ht="16.5" customHeight="1">
      <c r="A37" s="18" t="s">
        <v>23</v>
      </c>
      <c r="B37" s="23">
        <f>B35/B36</f>
        <v>0.2030616894</v>
      </c>
      <c r="C37" s="1"/>
      <c r="D37" s="18" t="s">
        <v>23</v>
      </c>
      <c r="E37" s="23">
        <f>E35/E36</f>
        <v>0.3535544829</v>
      </c>
      <c r="F37" s="1"/>
      <c r="G37" s="18" t="s">
        <v>23</v>
      </c>
      <c r="H37" s="23">
        <f>H35/H36</f>
        <v>0.3606203675</v>
      </c>
      <c r="I37" s="28"/>
      <c r="J37" s="18" t="s">
        <v>23</v>
      </c>
      <c r="K37" s="23">
        <f>K35/K36</f>
        <v>0.3950579882</v>
      </c>
      <c r="L37" s="1"/>
      <c r="M37" s="18" t="s">
        <v>23</v>
      </c>
      <c r="N37" s="23">
        <f>N35/N36</f>
        <v>0.3102382193</v>
      </c>
      <c r="O37" s="1"/>
    </row>
    <row r="38" ht="16.5" customHeight="1">
      <c r="A38" s="12" t="s">
        <v>10</v>
      </c>
      <c r="B38" s="1">
        <v>202316.0</v>
      </c>
      <c r="C38" s="1"/>
      <c r="D38" s="12" t="s">
        <v>10</v>
      </c>
      <c r="E38" s="1">
        <v>202317.0</v>
      </c>
      <c r="F38" s="1"/>
      <c r="G38" s="12" t="s">
        <v>10</v>
      </c>
      <c r="H38" s="1">
        <v>202318.0</v>
      </c>
      <c r="I38" s="1"/>
      <c r="J38" s="12" t="s">
        <v>10</v>
      </c>
      <c r="K38" s="1">
        <v>2023018.0</v>
      </c>
      <c r="L38" s="1"/>
      <c r="M38" s="12" t="s">
        <v>10</v>
      </c>
      <c r="N38" s="1">
        <v>2023019.0</v>
      </c>
      <c r="O38" s="1"/>
    </row>
    <row r="39" ht="16.5" customHeight="1">
      <c r="A39" s="13" t="s">
        <v>11</v>
      </c>
      <c r="B39" s="14">
        <f>Angebotspaket!G20</f>
        <v>1560000</v>
      </c>
      <c r="C39" s="1"/>
      <c r="D39" s="13" t="s">
        <v>11</v>
      </c>
      <c r="E39" s="14">
        <f>Angebotspaket!G21</f>
        <v>1038700</v>
      </c>
      <c r="F39" s="1"/>
      <c r="G39" s="13" t="s">
        <v>11</v>
      </c>
      <c r="H39" s="14">
        <v>0.0</v>
      </c>
      <c r="I39" s="1"/>
      <c r="J39" s="13" t="s">
        <v>11</v>
      </c>
      <c r="K39" s="14">
        <v>0.0</v>
      </c>
      <c r="L39" s="1"/>
      <c r="M39" s="13" t="s">
        <v>11</v>
      </c>
      <c r="N39" s="14">
        <v>0.0</v>
      </c>
      <c r="O39" s="1"/>
    </row>
    <row r="40" ht="16.5" customHeight="1">
      <c r="A40" s="13" t="s">
        <v>12</v>
      </c>
      <c r="B40" s="15">
        <v>0.035</v>
      </c>
      <c r="C40" s="1"/>
      <c r="D40" s="13" t="s">
        <v>12</v>
      </c>
      <c r="E40" s="15">
        <v>0.035</v>
      </c>
      <c r="F40" s="1"/>
      <c r="G40" s="13" t="s">
        <v>12</v>
      </c>
      <c r="H40" s="15">
        <v>0.035</v>
      </c>
      <c r="I40" s="1"/>
      <c r="J40" s="13" t="s">
        <v>12</v>
      </c>
      <c r="K40" s="15">
        <v>0.035</v>
      </c>
      <c r="L40" s="1"/>
      <c r="M40" s="13" t="s">
        <v>12</v>
      </c>
      <c r="N40" s="15">
        <v>0.035</v>
      </c>
      <c r="O40" s="1"/>
    </row>
    <row r="41" ht="16.5" customHeight="1">
      <c r="A41" s="13" t="s">
        <v>13</v>
      </c>
      <c r="B41" s="16">
        <v>360.0</v>
      </c>
      <c r="C41" s="1"/>
      <c r="D41" s="13" t="s">
        <v>13</v>
      </c>
      <c r="E41" s="16">
        <v>360.0</v>
      </c>
      <c r="F41" s="1"/>
      <c r="G41" s="13" t="s">
        <v>13</v>
      </c>
      <c r="H41" s="16">
        <v>360.0</v>
      </c>
      <c r="I41" s="1"/>
      <c r="J41" s="13" t="s">
        <v>13</v>
      </c>
      <c r="K41" s="16">
        <v>360.0</v>
      </c>
      <c r="L41" s="1"/>
      <c r="M41" s="13" t="s">
        <v>13</v>
      </c>
      <c r="N41" s="16">
        <v>360.0</v>
      </c>
      <c r="O41" s="1"/>
    </row>
    <row r="42" ht="16.5" customHeight="1">
      <c r="A42" s="13" t="s">
        <v>14</v>
      </c>
      <c r="B42" s="14">
        <v>1200.0</v>
      </c>
      <c r="C42" s="1"/>
      <c r="D42" s="13" t="s">
        <v>14</v>
      </c>
      <c r="E42" s="14">
        <v>1200.0</v>
      </c>
      <c r="F42" s="1"/>
      <c r="G42" s="13" t="s">
        <v>14</v>
      </c>
      <c r="H42" s="14">
        <v>1200.0</v>
      </c>
      <c r="I42" s="1"/>
      <c r="J42" s="13" t="s">
        <v>14</v>
      </c>
      <c r="K42" s="14">
        <v>1200.0</v>
      </c>
      <c r="L42" s="1"/>
      <c r="M42" s="13" t="s">
        <v>14</v>
      </c>
      <c r="N42" s="14">
        <v>1200.0</v>
      </c>
      <c r="O42" s="1"/>
    </row>
    <row r="43" ht="16.5" customHeight="1">
      <c r="A43" s="24" t="s">
        <v>34</v>
      </c>
      <c r="B43" s="24"/>
      <c r="C43" s="1"/>
      <c r="D43" s="24" t="s">
        <v>35</v>
      </c>
      <c r="E43" s="24" t="s">
        <v>36</v>
      </c>
      <c r="F43" s="1"/>
      <c r="G43" s="24" t="s">
        <v>37</v>
      </c>
      <c r="H43" s="24"/>
      <c r="I43" s="1"/>
      <c r="J43" s="24" t="s">
        <v>38</v>
      </c>
      <c r="K43" s="24"/>
      <c r="L43" s="1"/>
      <c r="M43" s="24" t="s">
        <v>39</v>
      </c>
      <c r="N43" s="24"/>
      <c r="O43" s="1"/>
    </row>
    <row r="44" ht="16.5" customHeight="1">
      <c r="A44" s="29" t="s">
        <v>20</v>
      </c>
      <c r="B44" s="26">
        <v>150.0</v>
      </c>
      <c r="C44" s="1"/>
      <c r="D44" s="18" t="s">
        <v>20</v>
      </c>
      <c r="E44" s="26">
        <v>140.0</v>
      </c>
      <c r="F44" s="1"/>
      <c r="G44" s="18" t="s">
        <v>20</v>
      </c>
      <c r="H44" s="26">
        <v>120.0</v>
      </c>
      <c r="I44" s="1"/>
      <c r="J44" s="18" t="s">
        <v>20</v>
      </c>
      <c r="K44" s="26">
        <v>120.0</v>
      </c>
      <c r="L44" s="1"/>
      <c r="M44" s="18" t="s">
        <v>20</v>
      </c>
      <c r="N44" s="26">
        <v>120.0</v>
      </c>
      <c r="O44" s="1"/>
    </row>
    <row r="45" ht="16.5" customHeight="1">
      <c r="A45" s="18" t="s">
        <v>21</v>
      </c>
      <c r="B45" s="18">
        <v>13.04</v>
      </c>
      <c r="C45" s="1"/>
      <c r="D45" s="18" t="s">
        <v>21</v>
      </c>
      <c r="E45" s="18">
        <v>13.04</v>
      </c>
      <c r="F45" s="1"/>
      <c r="G45" s="18" t="s">
        <v>21</v>
      </c>
      <c r="H45" s="18">
        <v>13.04</v>
      </c>
      <c r="I45" s="1"/>
      <c r="J45" s="18" t="s">
        <v>21</v>
      </c>
      <c r="K45" s="18">
        <v>13.04</v>
      </c>
      <c r="L45" s="1"/>
      <c r="M45" s="18" t="s">
        <v>21</v>
      </c>
      <c r="N45" s="18">
        <v>13.04</v>
      </c>
      <c r="O45" s="1"/>
    </row>
    <row r="46" ht="16.5" customHeight="1">
      <c r="A46" s="18" t="s">
        <v>22</v>
      </c>
      <c r="B46" s="22">
        <f>B39*6.5%/12/B44</f>
        <v>56.33333333</v>
      </c>
      <c r="C46" s="1"/>
      <c r="D46" s="18" t="s">
        <v>22</v>
      </c>
      <c r="E46" s="22">
        <f>E39*6.5%/12/E44</f>
        <v>40.18779762</v>
      </c>
      <c r="F46" s="1"/>
      <c r="G46" s="18" t="s">
        <v>22</v>
      </c>
      <c r="H46" s="22">
        <f>H39*6.5%/12/H44</f>
        <v>0</v>
      </c>
      <c r="I46" s="1"/>
      <c r="J46" s="18" t="s">
        <v>22</v>
      </c>
      <c r="K46" s="22">
        <f>K39*6.5%/12/K44</f>
        <v>0</v>
      </c>
      <c r="L46" s="1"/>
      <c r="M46" s="18" t="s">
        <v>22</v>
      </c>
      <c r="N46" s="22">
        <f>N39*6.5%/12/N44</f>
        <v>0</v>
      </c>
      <c r="O46" s="1"/>
    </row>
    <row r="47" ht="16.5" customHeight="1">
      <c r="A47" s="18" t="s">
        <v>23</v>
      </c>
      <c r="B47" s="23">
        <f>B45/B46</f>
        <v>0.2314792899</v>
      </c>
      <c r="C47" s="1"/>
      <c r="D47" s="18" t="s">
        <v>23</v>
      </c>
      <c r="E47" s="23">
        <f>E45/E46</f>
        <v>0.3244766017</v>
      </c>
      <c r="F47" s="1"/>
      <c r="G47" s="18" t="s">
        <v>23</v>
      </c>
      <c r="H47" s="23" t="str">
        <f>H45/H46</f>
        <v>#DIV/0!</v>
      </c>
      <c r="I47" s="1"/>
      <c r="J47" s="18" t="s">
        <v>23</v>
      </c>
      <c r="K47" s="23" t="str">
        <f>K45/K46</f>
        <v>#DIV/0!</v>
      </c>
      <c r="L47" s="1"/>
      <c r="M47" s="18" t="s">
        <v>23</v>
      </c>
      <c r="N47" s="23" t="str">
        <f>N45/N46</f>
        <v>#DIV/0!</v>
      </c>
      <c r="O47" s="1"/>
    </row>
    <row r="48" ht="16.5" customHeight="1">
      <c r="A48" s="12" t="s">
        <v>10</v>
      </c>
      <c r="B48" s="1">
        <v>2023020.0</v>
      </c>
      <c r="C48" s="1"/>
      <c r="D48" s="12" t="s">
        <v>10</v>
      </c>
      <c r="E48" s="1">
        <v>2023021.0</v>
      </c>
      <c r="F48" s="1"/>
      <c r="G48" s="12" t="s">
        <v>10</v>
      </c>
      <c r="H48" s="1">
        <v>2023022.0</v>
      </c>
      <c r="I48" s="1"/>
      <c r="J48" s="12" t="s">
        <v>10</v>
      </c>
      <c r="K48" s="1">
        <v>2023023.0</v>
      </c>
      <c r="L48" s="1"/>
      <c r="M48" s="1"/>
      <c r="N48" s="1"/>
      <c r="O48" s="1"/>
    </row>
    <row r="49" ht="16.5" customHeight="1">
      <c r="A49" s="13" t="s">
        <v>11</v>
      </c>
      <c r="B49" s="14">
        <v>0.0</v>
      </c>
      <c r="C49" s="1"/>
      <c r="D49" s="13" t="s">
        <v>11</v>
      </c>
      <c r="E49" s="14">
        <v>0.0</v>
      </c>
      <c r="F49" s="1"/>
      <c r="G49" s="13" t="s">
        <v>11</v>
      </c>
      <c r="H49" s="14">
        <v>0.0</v>
      </c>
      <c r="I49" s="1"/>
      <c r="J49" s="13" t="s">
        <v>11</v>
      </c>
      <c r="K49" s="14">
        <v>0.0</v>
      </c>
      <c r="L49" s="1"/>
      <c r="M49" s="30" t="s">
        <v>11</v>
      </c>
      <c r="N49" s="17"/>
      <c r="O49" s="1"/>
    </row>
    <row r="50" ht="16.5" customHeight="1">
      <c r="A50" s="13" t="s">
        <v>12</v>
      </c>
      <c r="B50" s="15">
        <v>0.035</v>
      </c>
      <c r="C50" s="1"/>
      <c r="D50" s="13" t="s">
        <v>12</v>
      </c>
      <c r="E50" s="15">
        <v>0.035</v>
      </c>
      <c r="F50" s="1"/>
      <c r="G50" s="13" t="s">
        <v>12</v>
      </c>
      <c r="H50" s="15">
        <v>0.035</v>
      </c>
      <c r="I50" s="1"/>
      <c r="J50" s="13" t="s">
        <v>12</v>
      </c>
      <c r="K50" s="15">
        <v>0.035</v>
      </c>
      <c r="L50" s="1"/>
      <c r="M50" s="30" t="s">
        <v>12</v>
      </c>
      <c r="N50" s="31">
        <v>0.035</v>
      </c>
      <c r="O50" s="32"/>
    </row>
    <row r="51" ht="16.5" customHeight="1">
      <c r="A51" s="13" t="s">
        <v>13</v>
      </c>
      <c r="B51" s="16">
        <v>360.0</v>
      </c>
      <c r="C51" s="1"/>
      <c r="D51" s="13" t="s">
        <v>13</v>
      </c>
      <c r="E51" s="16">
        <v>360.0</v>
      </c>
      <c r="F51" s="1"/>
      <c r="G51" s="13" t="s">
        <v>13</v>
      </c>
      <c r="H51" s="16">
        <v>360.0</v>
      </c>
      <c r="I51" s="1"/>
      <c r="J51" s="13" t="s">
        <v>13</v>
      </c>
      <c r="K51" s="16">
        <v>360.0</v>
      </c>
      <c r="L51" s="1"/>
      <c r="M51" s="30" t="s">
        <v>40</v>
      </c>
      <c r="N51" s="24">
        <v>360.0</v>
      </c>
      <c r="O51" s="1"/>
    </row>
    <row r="52" ht="16.5" customHeight="1">
      <c r="A52" s="13" t="s">
        <v>14</v>
      </c>
      <c r="B52" s="14">
        <v>1200.0</v>
      </c>
      <c r="C52" s="1"/>
      <c r="D52" s="13" t="s">
        <v>14</v>
      </c>
      <c r="E52" s="14">
        <v>1200.0</v>
      </c>
      <c r="F52" s="1"/>
      <c r="G52" s="13" t="s">
        <v>14</v>
      </c>
      <c r="H52" s="14">
        <v>1200.0</v>
      </c>
      <c r="I52" s="1"/>
      <c r="J52" s="13" t="s">
        <v>14</v>
      </c>
      <c r="K52" s="14">
        <v>1200.0</v>
      </c>
      <c r="L52" s="1"/>
      <c r="M52" s="30" t="s">
        <v>14</v>
      </c>
      <c r="N52" s="31">
        <v>0.01</v>
      </c>
      <c r="O52" s="1"/>
    </row>
    <row r="53" ht="16.5" customHeight="1">
      <c r="A53" s="33" t="s">
        <v>41</v>
      </c>
      <c r="B53" s="33"/>
      <c r="C53" s="1"/>
      <c r="D53" s="33" t="s">
        <v>42</v>
      </c>
      <c r="E53" s="33"/>
      <c r="F53" s="1"/>
      <c r="G53" s="33" t="s">
        <v>43</v>
      </c>
      <c r="H53" s="33"/>
      <c r="I53" s="1"/>
      <c r="J53" s="33" t="s">
        <v>44</v>
      </c>
      <c r="K53" s="33"/>
      <c r="L53" s="1"/>
      <c r="M53" s="33" t="s">
        <v>45</v>
      </c>
      <c r="N53" s="34"/>
      <c r="O53" s="1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6.5" customHeight="1">
      <c r="A54" s="18" t="s">
        <v>20</v>
      </c>
      <c r="B54" s="20">
        <v>100.0</v>
      </c>
      <c r="C54" s="1"/>
      <c r="D54" s="18" t="s">
        <v>20</v>
      </c>
      <c r="E54" s="20">
        <v>100.0</v>
      </c>
      <c r="F54" s="1"/>
      <c r="G54" s="18" t="s">
        <v>20</v>
      </c>
      <c r="H54" s="20">
        <v>100.0</v>
      </c>
      <c r="I54" s="1"/>
      <c r="J54" s="18" t="s">
        <v>20</v>
      </c>
      <c r="K54" s="20">
        <v>100.0</v>
      </c>
      <c r="L54" s="1"/>
      <c r="M54" s="17" t="s">
        <v>46</v>
      </c>
      <c r="N54" s="17"/>
      <c r="O54" s="1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6.5" customHeight="1">
      <c r="A55" s="18" t="s">
        <v>21</v>
      </c>
      <c r="B55" s="18">
        <v>13.04</v>
      </c>
      <c r="C55" s="1"/>
      <c r="D55" s="18" t="s">
        <v>21</v>
      </c>
      <c r="E55" s="18">
        <v>13.04</v>
      </c>
      <c r="F55" s="1"/>
      <c r="G55" s="18" t="s">
        <v>21</v>
      </c>
      <c r="H55" s="18">
        <v>13.04</v>
      </c>
      <c r="I55" s="1"/>
      <c r="J55" s="18" t="s">
        <v>21</v>
      </c>
      <c r="K55" s="18">
        <v>13.04</v>
      </c>
      <c r="L55" s="1"/>
      <c r="M55" s="17" t="s">
        <v>47</v>
      </c>
      <c r="N55" s="17"/>
      <c r="O55" s="1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6.5" customHeight="1">
      <c r="A56" s="18" t="s">
        <v>22</v>
      </c>
      <c r="B56" s="22">
        <f>B49*6.5%/12/B54</f>
        <v>0</v>
      </c>
      <c r="C56" s="1"/>
      <c r="D56" s="18" t="s">
        <v>22</v>
      </c>
      <c r="E56" s="22">
        <f>E49*6.5%/12/E54</f>
        <v>0</v>
      </c>
      <c r="F56" s="1"/>
      <c r="G56" s="18" t="s">
        <v>22</v>
      </c>
      <c r="H56" s="22">
        <f>H49*6.5%/12/H54</f>
        <v>0</v>
      </c>
      <c r="I56" s="1"/>
      <c r="J56" s="18" t="s">
        <v>22</v>
      </c>
      <c r="K56" s="22">
        <f>K49*6.5%/12/K54</f>
        <v>0</v>
      </c>
      <c r="L56" s="1"/>
      <c r="M56" s="17"/>
      <c r="N56" s="17"/>
      <c r="O56" s="1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6.5" customHeight="1">
      <c r="A57" s="18" t="s">
        <v>23</v>
      </c>
      <c r="B57" s="23" t="str">
        <f>B55/B56</f>
        <v>#DIV/0!</v>
      </c>
      <c r="C57" s="1"/>
      <c r="D57" s="18" t="s">
        <v>23</v>
      </c>
      <c r="E57" s="23" t="str">
        <f>E55/E56</f>
        <v>#DIV/0!</v>
      </c>
      <c r="F57" s="1"/>
      <c r="G57" s="18" t="s">
        <v>23</v>
      </c>
      <c r="H57" s="23" t="str">
        <f>H55/H56</f>
        <v>#DIV/0!</v>
      </c>
      <c r="I57" s="1"/>
      <c r="J57" s="18" t="s">
        <v>23</v>
      </c>
      <c r="K57" s="23" t="str">
        <f>K55/K56</f>
        <v>#DIV/0!</v>
      </c>
      <c r="L57" s="1"/>
      <c r="M57" s="17"/>
      <c r="N57" s="17"/>
      <c r="O57" s="1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5.75" customHeight="1">
      <c r="M59" s="36" t="s">
        <v>48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O3"/>
    <mergeCell ref="A4:D4"/>
    <mergeCell ref="E4:J4"/>
    <mergeCell ref="K4:N4"/>
    <mergeCell ref="A5:D5"/>
    <mergeCell ref="K5:N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3.71"/>
    <col customWidth="1" min="7" max="7" width="0.86"/>
    <col customWidth="1" min="8" max="11" width="23.71"/>
    <col customWidth="1" min="12" max="12" width="24.14"/>
    <col customWidth="1" min="13" max="13" width="1.14"/>
    <col customWidth="1" min="14" max="16" width="23.71"/>
    <col customWidth="1" min="17" max="17" width="1.0"/>
    <col customWidth="1" min="18" max="23" width="23.71"/>
    <col customWidth="1" min="24" max="24" width="1.71"/>
    <col customWidth="1" min="25" max="29" width="23.71"/>
    <col customWidth="1" min="30" max="30" width="2.14"/>
    <col customWidth="1" min="31" max="33" width="23.71"/>
    <col customWidth="1" min="34" max="34" width="1.86"/>
  </cols>
  <sheetData>
    <row r="1" ht="15.0" customHeight="1">
      <c r="A1" s="1"/>
      <c r="B1" s="37"/>
      <c r="C1" s="1"/>
      <c r="D1" s="38"/>
      <c r="E1" s="38"/>
      <c r="F1" s="38"/>
      <c r="G1" s="1"/>
      <c r="H1" s="1"/>
      <c r="I1" s="1"/>
      <c r="J1" s="1"/>
      <c r="K1" s="1"/>
      <c r="L1" s="1"/>
      <c r="M1" s="1"/>
      <c r="N1" s="1"/>
      <c r="O1" s="1"/>
      <c r="P1" s="1"/>
    </row>
    <row r="2" ht="15.0" customHeight="1">
      <c r="A2" s="1"/>
      <c r="B2" s="37"/>
      <c r="C2" s="1"/>
      <c r="D2" s="38"/>
      <c r="E2" s="38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39"/>
    </row>
    <row r="3" ht="19.5" customHeight="1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39"/>
    </row>
    <row r="4" ht="22.5" customHeight="1">
      <c r="A4" s="40" t="s">
        <v>1</v>
      </c>
      <c r="B4" s="37"/>
      <c r="C4" s="1"/>
      <c r="D4" s="38"/>
      <c r="E4" s="38"/>
      <c r="F4" s="38"/>
      <c r="G4" s="1"/>
      <c r="H4" s="1"/>
      <c r="I4" s="1"/>
      <c r="J4" s="1"/>
      <c r="K4" s="1"/>
      <c r="L4" s="12" t="s">
        <v>36</v>
      </c>
      <c r="M4" s="12"/>
      <c r="N4" s="12" t="s">
        <v>36</v>
      </c>
      <c r="O4" s="41" t="s">
        <v>49</v>
      </c>
      <c r="P4" s="4"/>
      <c r="Q4" s="39"/>
    </row>
    <row r="5" ht="15.0" customHeight="1">
      <c r="A5" s="1"/>
      <c r="B5" s="37"/>
      <c r="C5" s="1"/>
      <c r="D5" s="38"/>
      <c r="E5" s="38"/>
      <c r="F5" s="38"/>
      <c r="G5" s="1"/>
      <c r="H5" s="1"/>
      <c r="I5" s="1"/>
      <c r="J5" s="1"/>
      <c r="K5" s="1"/>
      <c r="L5" s="1"/>
      <c r="M5" s="1"/>
      <c r="N5" s="1"/>
      <c r="O5" s="1"/>
      <c r="P5" s="1"/>
      <c r="Q5" s="39"/>
    </row>
    <row r="6" ht="15.0" customHeight="1">
      <c r="A6" s="1" t="s">
        <v>50</v>
      </c>
      <c r="B6" s="37"/>
      <c r="C6" s="1" t="s">
        <v>51</v>
      </c>
      <c r="D6" s="38"/>
      <c r="E6" s="38"/>
      <c r="F6" s="38"/>
      <c r="G6" s="1"/>
      <c r="H6" s="1"/>
      <c r="I6" s="1"/>
      <c r="J6" s="1"/>
      <c r="K6" s="1"/>
      <c r="L6" s="1"/>
      <c r="M6" s="1"/>
      <c r="N6" s="1"/>
      <c r="O6" s="1"/>
      <c r="P6" s="1"/>
      <c r="Q6" s="39"/>
    </row>
    <row r="7" ht="15.0" customHeight="1">
      <c r="A7" s="1"/>
      <c r="B7" s="37"/>
      <c r="C7" s="1"/>
      <c r="D7" s="38"/>
      <c r="E7" s="38"/>
      <c r="F7" s="38"/>
      <c r="G7" s="1"/>
      <c r="H7" s="1"/>
      <c r="I7" s="1"/>
      <c r="J7" s="1"/>
      <c r="K7" s="1"/>
      <c r="L7" s="1"/>
      <c r="M7" s="1"/>
      <c r="N7" s="1"/>
      <c r="O7" s="1"/>
      <c r="P7" s="1"/>
      <c r="Q7" s="39"/>
    </row>
    <row r="8" ht="13.5" customHeight="1">
      <c r="A8" s="39"/>
      <c r="B8" s="42"/>
      <c r="C8" s="39"/>
      <c r="D8" s="43"/>
      <c r="E8" s="43"/>
      <c r="F8" s="43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ht="15.0" customHeight="1">
      <c r="A9" s="13"/>
      <c r="B9" s="44"/>
      <c r="C9" s="13"/>
      <c r="D9" s="45"/>
      <c r="E9" s="45"/>
      <c r="F9" s="45"/>
      <c r="G9" s="46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39"/>
    </row>
    <row r="10" ht="18.0" customHeight="1">
      <c r="A10" s="47" t="s">
        <v>52</v>
      </c>
      <c r="B10" s="48" t="s">
        <v>53</v>
      </c>
      <c r="C10" s="47" t="s">
        <v>54</v>
      </c>
      <c r="D10" s="47" t="s">
        <v>55</v>
      </c>
      <c r="E10" s="47" t="s">
        <v>56</v>
      </c>
      <c r="F10" s="47" t="s">
        <v>57</v>
      </c>
      <c r="G10" s="49"/>
      <c r="H10" s="47" t="s">
        <v>52</v>
      </c>
      <c r="I10" s="47" t="s">
        <v>58</v>
      </c>
      <c r="J10" s="47" t="s">
        <v>56</v>
      </c>
      <c r="K10" s="50" t="s">
        <v>59</v>
      </c>
      <c r="L10" s="50" t="s">
        <v>60</v>
      </c>
      <c r="M10" s="49"/>
      <c r="N10" s="50" t="s">
        <v>61</v>
      </c>
      <c r="O10" s="50" t="s">
        <v>62</v>
      </c>
      <c r="P10" s="50" t="s">
        <v>63</v>
      </c>
      <c r="Q10" s="46"/>
      <c r="R10" s="50" t="s">
        <v>52</v>
      </c>
      <c r="S10" s="50" t="s">
        <v>64</v>
      </c>
      <c r="T10" s="50" t="s">
        <v>65</v>
      </c>
      <c r="U10" s="50" t="s">
        <v>66</v>
      </c>
      <c r="V10" s="50" t="s">
        <v>56</v>
      </c>
      <c r="W10" s="50" t="s">
        <v>67</v>
      </c>
      <c r="X10" s="49"/>
      <c r="Y10" s="50" t="s">
        <v>52</v>
      </c>
      <c r="Z10" s="50" t="s">
        <v>58</v>
      </c>
      <c r="AA10" s="50" t="s">
        <v>56</v>
      </c>
      <c r="AB10" s="50" t="s">
        <v>59</v>
      </c>
      <c r="AC10" s="45" t="s">
        <v>60</v>
      </c>
      <c r="AD10" s="49"/>
      <c r="AE10" s="50" t="s">
        <v>61</v>
      </c>
      <c r="AF10" s="50" t="s">
        <v>62</v>
      </c>
      <c r="AG10" s="50" t="s">
        <v>63</v>
      </c>
      <c r="AH10" s="46"/>
    </row>
    <row r="11" ht="13.5" customHeight="1">
      <c r="A11" s="51">
        <v>10.0</v>
      </c>
      <c r="B11" s="52">
        <f t="shared" ref="B11:B27" si="1">E11-D11</f>
        <v>213057</v>
      </c>
      <c r="C11" s="53"/>
      <c r="D11" s="54">
        <f>'Building 1-2'!O87</f>
        <v>417928.5</v>
      </c>
      <c r="E11" s="52">
        <f>'Building 1-2'!O86</f>
        <v>630985.5</v>
      </c>
      <c r="F11" s="55">
        <v>202301.0</v>
      </c>
      <c r="G11" s="39"/>
      <c r="H11" s="53"/>
      <c r="I11" s="53"/>
      <c r="J11" s="53"/>
      <c r="K11" s="53"/>
      <c r="L11" s="56"/>
      <c r="M11" s="39"/>
      <c r="N11" s="53"/>
      <c r="O11" s="53"/>
      <c r="P11" s="53"/>
      <c r="Q11" s="39"/>
      <c r="R11" s="53">
        <v>1.0</v>
      </c>
      <c r="S11" s="53"/>
      <c r="T11" s="53"/>
      <c r="U11" s="53"/>
      <c r="V11" s="53"/>
      <c r="W11" s="53"/>
      <c r="X11" s="39"/>
      <c r="Y11" s="53"/>
      <c r="Z11" s="53"/>
      <c r="AA11" s="53"/>
      <c r="AB11" s="53"/>
      <c r="AC11" s="56"/>
      <c r="AD11" s="39"/>
      <c r="AE11" s="53"/>
      <c r="AF11" s="53"/>
      <c r="AG11" s="53"/>
      <c r="AH11" s="39"/>
    </row>
    <row r="12" ht="13.5" customHeight="1">
      <c r="A12" s="51">
        <v>10.0</v>
      </c>
      <c r="B12" s="52">
        <f t="shared" si="1"/>
        <v>254147.8823</v>
      </c>
      <c r="C12" s="53"/>
      <c r="D12" s="57">
        <f>'Building 1-2'!AE87</f>
        <v>323694.1112</v>
      </c>
      <c r="E12" s="52">
        <f>'Building 1-2'!AE86</f>
        <v>577841.9935</v>
      </c>
      <c r="F12" s="55">
        <v>202302.0</v>
      </c>
      <c r="G12" s="39"/>
      <c r="H12" s="53"/>
      <c r="I12" s="53"/>
      <c r="J12" s="53"/>
      <c r="K12" s="53"/>
      <c r="L12" s="56"/>
      <c r="M12" s="39"/>
      <c r="N12" s="53"/>
      <c r="O12" s="53"/>
      <c r="P12" s="53"/>
      <c r="Q12" s="39"/>
      <c r="R12" s="53">
        <v>2.0</v>
      </c>
      <c r="S12" s="53"/>
      <c r="T12" s="53"/>
      <c r="U12" s="53"/>
      <c r="V12" s="53"/>
      <c r="W12" s="53"/>
      <c r="X12" s="39"/>
      <c r="Y12" s="53"/>
      <c r="Z12" s="53"/>
      <c r="AA12" s="53"/>
      <c r="AB12" s="53"/>
      <c r="AC12" s="56"/>
      <c r="AD12" s="39"/>
      <c r="AE12" s="53"/>
      <c r="AF12" s="53"/>
      <c r="AG12" s="53"/>
      <c r="AH12" s="39"/>
    </row>
    <row r="13" ht="13.5" customHeight="1">
      <c r="A13" s="51">
        <v>10.0</v>
      </c>
      <c r="B13" s="52">
        <f t="shared" si="1"/>
        <v>78289.5</v>
      </c>
      <c r="C13" s="53"/>
      <c r="D13" s="54">
        <f>'Building 1-2'!AU87</f>
        <v>373775</v>
      </c>
      <c r="E13" s="52">
        <f>'Building 1-2'!AU86</f>
        <v>452064.5</v>
      </c>
      <c r="F13" s="55">
        <v>202303.0</v>
      </c>
      <c r="G13" s="39"/>
      <c r="H13" s="53"/>
      <c r="I13" s="53"/>
      <c r="J13" s="53"/>
      <c r="K13" s="53"/>
      <c r="L13" s="56"/>
      <c r="M13" s="39"/>
      <c r="N13" s="53"/>
      <c r="O13" s="53"/>
      <c r="P13" s="53"/>
      <c r="Q13" s="39"/>
      <c r="R13" s="53">
        <v>3.0</v>
      </c>
      <c r="S13" s="53"/>
      <c r="T13" s="53"/>
      <c r="U13" s="53"/>
      <c r="V13" s="53"/>
      <c r="W13" s="53"/>
      <c r="X13" s="39"/>
      <c r="Y13" s="53"/>
      <c r="Z13" s="53"/>
      <c r="AA13" s="53"/>
      <c r="AB13" s="53"/>
      <c r="AC13" s="56"/>
      <c r="AD13" s="39"/>
      <c r="AE13" s="53"/>
      <c r="AF13" s="53"/>
      <c r="AG13" s="53"/>
      <c r="AH13" s="39"/>
    </row>
    <row r="14" ht="13.5" customHeight="1">
      <c r="A14" s="51">
        <v>10.0</v>
      </c>
      <c r="B14" s="52">
        <f t="shared" si="1"/>
        <v>475979.5</v>
      </c>
      <c r="C14" s="53"/>
      <c r="D14" s="52">
        <f>'Building 1-2'!BK87</f>
        <v>600420.5</v>
      </c>
      <c r="E14" s="52">
        <f>'Building 1-2'!BK86</f>
        <v>1076400</v>
      </c>
      <c r="F14" s="55">
        <v>202304.0</v>
      </c>
      <c r="G14" s="39"/>
      <c r="H14" s="53"/>
      <c r="I14" s="53"/>
      <c r="J14" s="53"/>
      <c r="K14" s="53"/>
      <c r="L14" s="56"/>
      <c r="M14" s="39"/>
      <c r="N14" s="53"/>
      <c r="O14" s="53"/>
      <c r="P14" s="53"/>
      <c r="Q14" s="39"/>
      <c r="R14" s="53">
        <v>4.0</v>
      </c>
      <c r="S14" s="53"/>
      <c r="T14" s="53"/>
      <c r="U14" s="53"/>
      <c r="V14" s="53"/>
      <c r="W14" s="53"/>
      <c r="X14" s="39"/>
      <c r="Y14" s="53"/>
      <c r="Z14" s="53"/>
      <c r="AA14" s="53"/>
      <c r="AB14" s="53"/>
      <c r="AC14" s="56"/>
      <c r="AD14" s="39"/>
      <c r="AE14" s="53"/>
      <c r="AF14" s="53"/>
      <c r="AG14" s="53"/>
      <c r="AH14" s="39"/>
    </row>
    <row r="15" ht="13.5" customHeight="1">
      <c r="A15" s="51">
        <v>10.0</v>
      </c>
      <c r="B15" s="52">
        <f t="shared" si="1"/>
        <v>82891.5</v>
      </c>
      <c r="C15" s="53"/>
      <c r="D15" s="54">
        <f>'Building 1-2'!CA87</f>
        <v>500593.5</v>
      </c>
      <c r="E15" s="52">
        <f>'Building 1-2'!CA86</f>
        <v>583485</v>
      </c>
      <c r="F15" s="55">
        <v>202305.0</v>
      </c>
      <c r="G15" s="39"/>
      <c r="H15" s="53"/>
      <c r="I15" s="53"/>
      <c r="J15" s="53"/>
      <c r="K15" s="53"/>
      <c r="L15" s="56"/>
      <c r="M15" s="39"/>
      <c r="N15" s="53"/>
      <c r="O15" s="53"/>
      <c r="P15" s="53"/>
      <c r="Q15" s="39"/>
      <c r="R15" s="53">
        <v>5.0</v>
      </c>
      <c r="S15" s="53"/>
      <c r="T15" s="53"/>
      <c r="U15" s="53"/>
      <c r="V15" s="53"/>
      <c r="W15" s="53"/>
      <c r="X15" s="39"/>
      <c r="Y15" s="53"/>
      <c r="Z15" s="53"/>
      <c r="AA15" s="53"/>
      <c r="AB15" s="53"/>
      <c r="AC15" s="56"/>
      <c r="AD15" s="39"/>
      <c r="AE15" s="53"/>
      <c r="AF15" s="53"/>
      <c r="AG15" s="53"/>
      <c r="AH15" s="39"/>
    </row>
    <row r="16" ht="13.5" customHeight="1">
      <c r="A16" s="51">
        <v>10.0</v>
      </c>
      <c r="B16" s="52">
        <f t="shared" si="1"/>
        <v>82891.5</v>
      </c>
      <c r="C16" s="53"/>
      <c r="D16" s="54">
        <f>'Building 1-2'!CA87</f>
        <v>500593.5</v>
      </c>
      <c r="E16" s="52">
        <f>'Building 1-2'!CA86</f>
        <v>583485</v>
      </c>
      <c r="F16" s="55">
        <v>202306.0</v>
      </c>
      <c r="G16" s="39"/>
      <c r="H16" s="53"/>
      <c r="I16" s="53"/>
      <c r="J16" s="53"/>
      <c r="K16" s="53"/>
      <c r="L16" s="56"/>
      <c r="M16" s="39"/>
      <c r="N16" s="53"/>
      <c r="O16" s="53"/>
      <c r="P16" s="53"/>
      <c r="Q16" s="39"/>
      <c r="R16" s="53">
        <v>6.0</v>
      </c>
      <c r="S16" s="53"/>
      <c r="T16" s="53"/>
      <c r="U16" s="53"/>
      <c r="V16" s="53"/>
      <c r="W16" s="53"/>
      <c r="X16" s="39"/>
      <c r="Y16" s="53"/>
      <c r="Z16" s="53"/>
      <c r="AA16" s="53"/>
      <c r="AB16" s="53"/>
      <c r="AC16" s="56"/>
      <c r="AD16" s="39"/>
      <c r="AE16" s="53"/>
      <c r="AF16" s="53"/>
      <c r="AG16" s="53"/>
      <c r="AH16" s="39"/>
    </row>
    <row r="17" ht="13.5" customHeight="1">
      <c r="A17" s="51">
        <v>10.0</v>
      </c>
      <c r="B17" s="52">
        <f t="shared" si="1"/>
        <v>538249.2</v>
      </c>
      <c r="C17" s="53"/>
      <c r="D17" s="54">
        <f>'Building 1-2'!O178</f>
        <v>600550.8</v>
      </c>
      <c r="E17" s="52">
        <f>'Building 1-2'!O177</f>
        <v>1138800</v>
      </c>
      <c r="F17" s="55">
        <v>202307.0</v>
      </c>
      <c r="G17" s="39"/>
      <c r="H17" s="53"/>
      <c r="I17" s="53"/>
      <c r="J17" s="53"/>
      <c r="K17" s="53"/>
      <c r="L17" s="56"/>
      <c r="M17" s="39"/>
      <c r="N17" s="53"/>
      <c r="O17" s="53"/>
      <c r="P17" s="53"/>
      <c r="Q17" s="39"/>
      <c r="R17" s="53">
        <v>7.0</v>
      </c>
      <c r="S17" s="53"/>
      <c r="T17" s="53"/>
      <c r="U17" s="53"/>
      <c r="V17" s="53"/>
      <c r="W17" s="53"/>
      <c r="X17" s="39"/>
      <c r="Y17" s="53"/>
      <c r="Z17" s="53"/>
      <c r="AA17" s="53"/>
      <c r="AB17" s="53"/>
      <c r="AC17" s="56"/>
      <c r="AD17" s="39"/>
      <c r="AE17" s="53"/>
      <c r="AF17" s="53"/>
      <c r="AG17" s="53"/>
      <c r="AH17" s="39"/>
    </row>
    <row r="18" ht="13.5" customHeight="1">
      <c r="A18" s="51">
        <v>10.0</v>
      </c>
      <c r="B18" s="52">
        <f t="shared" si="1"/>
        <v>83242.59411</v>
      </c>
      <c r="C18" s="53"/>
      <c r="D18" s="54">
        <f>'Building 1-2'!AE178</f>
        <v>478357.4059</v>
      </c>
      <c r="E18" s="52">
        <f>'Building 1-2'!AE177</f>
        <v>561600</v>
      </c>
      <c r="F18" s="55">
        <v>202308.0</v>
      </c>
      <c r="G18" s="39"/>
      <c r="H18" s="53"/>
      <c r="I18" s="53"/>
      <c r="J18" s="53"/>
      <c r="K18" s="53"/>
      <c r="L18" s="56"/>
      <c r="M18" s="39"/>
      <c r="N18" s="53"/>
      <c r="O18" s="53"/>
      <c r="P18" s="53"/>
      <c r="Q18" s="39"/>
      <c r="R18" s="53">
        <v>8.0</v>
      </c>
      <c r="S18" s="53"/>
      <c r="T18" s="53"/>
      <c r="U18" s="53"/>
      <c r="V18" s="53"/>
      <c r="W18" s="53"/>
      <c r="X18" s="39"/>
      <c r="Y18" s="53"/>
      <c r="Z18" s="53"/>
      <c r="AA18" s="53"/>
      <c r="AB18" s="53"/>
      <c r="AC18" s="56"/>
      <c r="AD18" s="39"/>
      <c r="AE18" s="53"/>
      <c r="AF18" s="53"/>
      <c r="AG18" s="53"/>
      <c r="AH18" s="39"/>
    </row>
    <row r="19" ht="13.5" customHeight="1">
      <c r="A19" s="51">
        <v>10.0</v>
      </c>
      <c r="B19" s="52">
        <f t="shared" si="1"/>
        <v>188916</v>
      </c>
      <c r="C19" s="53"/>
      <c r="D19" s="54">
        <f>'Building 1-2'!AU178</f>
        <v>473484</v>
      </c>
      <c r="E19" s="52">
        <f>'Building 1-2'!AU177</f>
        <v>662400</v>
      </c>
      <c r="F19" s="55">
        <v>202309.0</v>
      </c>
      <c r="G19" s="39"/>
      <c r="H19" s="53"/>
      <c r="I19" s="53"/>
      <c r="J19" s="53"/>
      <c r="K19" s="53"/>
      <c r="L19" s="56"/>
      <c r="M19" s="39"/>
      <c r="N19" s="53"/>
      <c r="O19" s="53"/>
      <c r="P19" s="53"/>
      <c r="Q19" s="39"/>
      <c r="R19" s="53">
        <v>9.0</v>
      </c>
      <c r="S19" s="53"/>
      <c r="T19" s="53"/>
      <c r="U19" s="53"/>
      <c r="V19" s="53"/>
      <c r="W19" s="53"/>
      <c r="X19" s="39"/>
      <c r="Y19" s="53"/>
      <c r="Z19" s="53"/>
      <c r="AA19" s="53"/>
      <c r="AB19" s="53"/>
      <c r="AC19" s="56"/>
      <c r="AD19" s="39"/>
      <c r="AE19" s="53"/>
      <c r="AF19" s="53"/>
      <c r="AG19" s="53"/>
      <c r="AH19" s="39"/>
    </row>
    <row r="20" ht="13.5" customHeight="1">
      <c r="A20" s="51">
        <v>10.0</v>
      </c>
      <c r="B20" s="52">
        <f t="shared" si="1"/>
        <v>3059740.64</v>
      </c>
      <c r="C20" s="53"/>
      <c r="D20" s="54">
        <f>'Building 1-2'!BK178</f>
        <v>17100259.36</v>
      </c>
      <c r="E20" s="52">
        <f>'Building 1-2'!BK177</f>
        <v>20160000</v>
      </c>
      <c r="F20" s="55">
        <v>202310.0</v>
      </c>
      <c r="G20" s="39"/>
      <c r="H20" s="53"/>
      <c r="I20" s="53"/>
      <c r="J20" s="53"/>
      <c r="K20" s="53"/>
      <c r="L20" s="56"/>
      <c r="M20" s="39"/>
      <c r="N20" s="53"/>
      <c r="O20" s="53"/>
      <c r="P20" s="53"/>
      <c r="Q20" s="39"/>
      <c r="R20" s="53">
        <v>10.0</v>
      </c>
      <c r="S20" s="53"/>
      <c r="T20" s="53"/>
      <c r="U20" s="53"/>
      <c r="V20" s="53"/>
      <c r="W20" s="53"/>
      <c r="X20" s="39"/>
      <c r="Y20" s="53"/>
      <c r="Z20" s="53"/>
      <c r="AA20" s="53"/>
      <c r="AB20" s="53"/>
      <c r="AC20" s="56"/>
      <c r="AD20" s="39"/>
      <c r="AE20" s="53"/>
      <c r="AF20" s="53"/>
      <c r="AG20" s="53"/>
      <c r="AH20" s="39"/>
    </row>
    <row r="21" ht="15.0" customHeight="1">
      <c r="A21" s="51">
        <v>10.0</v>
      </c>
      <c r="B21" s="52">
        <f t="shared" si="1"/>
        <v>86374.5</v>
      </c>
      <c r="C21" s="53"/>
      <c r="D21" s="54">
        <f>'Building 1-2'!CA177</f>
        <v>567325</v>
      </c>
      <c r="E21" s="52">
        <f>'Building 1-2'!CA176</f>
        <v>653699.5</v>
      </c>
      <c r="F21" s="55">
        <v>202311.0</v>
      </c>
      <c r="G21" s="58"/>
      <c r="H21" s="59"/>
      <c r="I21" s="59"/>
      <c r="J21" s="59"/>
      <c r="K21" s="59"/>
      <c r="L21" s="59"/>
      <c r="M21" s="58"/>
      <c r="N21" s="59"/>
      <c r="O21" s="59"/>
      <c r="P21" s="59"/>
      <c r="Q21" s="39"/>
      <c r="R21" s="59" t="s">
        <v>36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8"/>
      <c r="AE21" s="59"/>
      <c r="AF21" s="59"/>
      <c r="AG21" s="59"/>
      <c r="AH21" s="39"/>
    </row>
    <row r="22" ht="13.5" customHeight="1">
      <c r="A22" s="51">
        <v>10.0</v>
      </c>
      <c r="B22" s="52">
        <f t="shared" si="1"/>
        <v>153329</v>
      </c>
      <c r="C22" s="53"/>
      <c r="D22" s="54">
        <f>'Building 1-2'!CQ177</f>
        <v>503475.5</v>
      </c>
      <c r="E22" s="52">
        <f>'Building 1-2'!CQ176</f>
        <v>656804.5</v>
      </c>
      <c r="F22" s="55">
        <v>202312.0</v>
      </c>
      <c r="G22" s="39"/>
      <c r="H22" s="53"/>
      <c r="I22" s="53"/>
      <c r="J22" s="53"/>
      <c r="K22" s="53"/>
      <c r="L22" s="56"/>
      <c r="M22" s="39"/>
      <c r="N22" s="53"/>
      <c r="O22" s="53"/>
      <c r="P22" s="53"/>
      <c r="Q22" s="39"/>
      <c r="R22" s="53">
        <v>1.0</v>
      </c>
      <c r="S22" s="53"/>
      <c r="T22" s="53"/>
      <c r="U22" s="53"/>
      <c r="V22" s="53"/>
      <c r="W22" s="53"/>
      <c r="X22" s="39"/>
      <c r="Y22" s="53"/>
      <c r="Z22" s="53"/>
      <c r="AA22" s="53"/>
      <c r="AB22" s="53"/>
      <c r="AC22" s="56"/>
      <c r="AD22" s="39"/>
      <c r="AE22" s="53"/>
      <c r="AF22" s="53"/>
      <c r="AG22" s="53"/>
      <c r="AH22" s="39"/>
    </row>
    <row r="23" ht="13.5" customHeight="1">
      <c r="A23" s="51">
        <v>10.0</v>
      </c>
      <c r="B23" s="52">
        <f t="shared" si="1"/>
        <v>332345</v>
      </c>
      <c r="C23" s="53"/>
      <c r="D23" s="54">
        <f>'Building 1-2'!O268</f>
        <v>369655</v>
      </c>
      <c r="E23" s="52">
        <f>'Building 1-2'!O267</f>
        <v>702000</v>
      </c>
      <c r="F23" s="55">
        <v>202313.0</v>
      </c>
      <c r="G23" s="39"/>
      <c r="H23" s="53"/>
      <c r="I23" s="53"/>
      <c r="J23" s="53"/>
      <c r="K23" s="53"/>
      <c r="L23" s="56"/>
      <c r="M23" s="39"/>
      <c r="N23" s="53"/>
      <c r="O23" s="53"/>
      <c r="P23" s="53"/>
      <c r="Q23" s="39"/>
      <c r="R23" s="53">
        <v>2.0</v>
      </c>
      <c r="S23" s="53"/>
      <c r="T23" s="53"/>
      <c r="U23" s="53"/>
      <c r="V23" s="53"/>
      <c r="W23" s="53"/>
      <c r="X23" s="39"/>
      <c r="Y23" s="53"/>
      <c r="Z23" s="53"/>
      <c r="AA23" s="53"/>
      <c r="AB23" s="53"/>
      <c r="AC23" s="56"/>
      <c r="AD23" s="39"/>
      <c r="AE23" s="53"/>
      <c r="AF23" s="53"/>
      <c r="AG23" s="53"/>
      <c r="AH23" s="39"/>
    </row>
    <row r="24" ht="13.5" customHeight="1">
      <c r="A24" s="51">
        <v>10.0</v>
      </c>
      <c r="B24" s="52">
        <f t="shared" si="1"/>
        <v>113490</v>
      </c>
      <c r="C24" s="53"/>
      <c r="D24" s="54">
        <f>'Building 1-2'!AE268</f>
        <v>588510</v>
      </c>
      <c r="E24" s="52">
        <f>'Building 1-2'!AE267</f>
        <v>702000</v>
      </c>
      <c r="F24" s="55">
        <v>202314.0</v>
      </c>
      <c r="G24" s="39"/>
      <c r="H24" s="53"/>
      <c r="I24" s="53"/>
      <c r="J24" s="53"/>
      <c r="K24" s="53"/>
      <c r="L24" s="56"/>
      <c r="M24" s="39"/>
      <c r="N24" s="53"/>
      <c r="O24" s="53"/>
      <c r="P24" s="53"/>
      <c r="Q24" s="39"/>
      <c r="R24" s="53">
        <v>3.0</v>
      </c>
      <c r="S24" s="53"/>
      <c r="T24" s="53"/>
      <c r="U24" s="53"/>
      <c r="V24" s="53"/>
      <c r="W24" s="53"/>
      <c r="X24" s="39"/>
      <c r="Y24" s="53"/>
      <c r="Z24" s="53"/>
      <c r="AA24" s="53"/>
      <c r="AB24" s="53"/>
      <c r="AC24" s="56"/>
      <c r="AD24" s="39"/>
      <c r="AE24" s="53"/>
      <c r="AF24" s="53"/>
      <c r="AG24" s="53"/>
      <c r="AH24" s="39"/>
    </row>
    <row r="25" ht="13.5" customHeight="1">
      <c r="A25" s="51">
        <v>10.0</v>
      </c>
      <c r="B25" s="52">
        <f t="shared" si="1"/>
        <v>153672.4561</v>
      </c>
      <c r="C25" s="53"/>
      <c r="D25" s="54">
        <f>'Building 1-2'!AU268</f>
        <v>455033.3847</v>
      </c>
      <c r="E25" s="52">
        <f>'Building 1-2'!AU267</f>
        <v>608705.8408</v>
      </c>
      <c r="F25" s="55">
        <v>202315.0</v>
      </c>
      <c r="G25" s="39"/>
      <c r="H25" s="53"/>
      <c r="I25" s="53"/>
      <c r="J25" s="53"/>
      <c r="K25" s="53"/>
      <c r="L25" s="56"/>
      <c r="M25" s="39"/>
      <c r="N25" s="53"/>
      <c r="O25" s="53"/>
      <c r="P25" s="53"/>
      <c r="Q25" s="39"/>
      <c r="R25" s="53">
        <v>4.0</v>
      </c>
      <c r="S25" s="53"/>
      <c r="T25" s="53"/>
      <c r="U25" s="53"/>
      <c r="V25" s="53"/>
      <c r="W25" s="53"/>
      <c r="X25" s="39"/>
      <c r="Y25" s="53"/>
      <c r="Z25" s="53"/>
      <c r="AA25" s="53"/>
      <c r="AB25" s="53"/>
      <c r="AC25" s="56"/>
      <c r="AD25" s="39"/>
      <c r="AE25" s="53"/>
      <c r="AF25" s="53"/>
      <c r="AG25" s="53"/>
      <c r="AH25" s="39"/>
    </row>
    <row r="26" ht="13.5" customHeight="1">
      <c r="A26" s="51">
        <v>10.0</v>
      </c>
      <c r="B26" s="52">
        <f t="shared" si="1"/>
        <v>158643</v>
      </c>
      <c r="C26" s="53"/>
      <c r="D26" s="52">
        <f>'Building 1-2'!BK268</f>
        <v>855357</v>
      </c>
      <c r="E26" s="52">
        <f>'Building 1-2'!BK267</f>
        <v>1014000</v>
      </c>
      <c r="F26" s="55">
        <v>202316.0</v>
      </c>
      <c r="G26" s="39"/>
      <c r="H26" s="53"/>
      <c r="I26" s="53"/>
      <c r="J26" s="53"/>
      <c r="K26" s="53"/>
      <c r="L26" s="56"/>
      <c r="M26" s="39"/>
      <c r="N26" s="53"/>
      <c r="O26" s="53"/>
      <c r="P26" s="53"/>
      <c r="Q26" s="39"/>
      <c r="R26" s="53">
        <v>5.0</v>
      </c>
      <c r="S26" s="53"/>
      <c r="T26" s="53"/>
      <c r="U26" s="53"/>
      <c r="V26" s="53"/>
      <c r="W26" s="53"/>
      <c r="X26" s="39"/>
      <c r="Y26" s="53"/>
      <c r="Z26" s="53"/>
      <c r="AA26" s="53"/>
      <c r="AB26" s="53"/>
      <c r="AC26" s="56"/>
      <c r="AD26" s="39"/>
      <c r="AE26" s="53"/>
      <c r="AF26" s="53"/>
      <c r="AG26" s="53"/>
      <c r="AH26" s="39"/>
    </row>
    <row r="27" ht="13.5" customHeight="1">
      <c r="A27" s="51">
        <v>10.0</v>
      </c>
      <c r="B27" s="52">
        <f t="shared" si="1"/>
        <v>535506</v>
      </c>
      <c r="C27" s="53"/>
      <c r="D27" s="52">
        <f>'Building 1-2'!CA268</f>
        <v>572094</v>
      </c>
      <c r="E27" s="52">
        <f>'Building 1-2'!CA267</f>
        <v>1107600</v>
      </c>
      <c r="F27" s="55">
        <v>202317.0</v>
      </c>
      <c r="G27" s="39"/>
      <c r="H27" s="53"/>
      <c r="I27" s="53"/>
      <c r="J27" s="53"/>
      <c r="K27" s="53"/>
      <c r="L27" s="56"/>
      <c r="M27" s="39"/>
      <c r="N27" s="53"/>
      <c r="O27" s="53"/>
      <c r="P27" s="53"/>
      <c r="Q27" s="39"/>
      <c r="R27" s="53">
        <v>6.0</v>
      </c>
      <c r="S27" s="53"/>
      <c r="T27" s="53"/>
      <c r="U27" s="53"/>
      <c r="V27" s="53"/>
      <c r="W27" s="53"/>
      <c r="X27" s="39"/>
      <c r="Y27" s="53"/>
      <c r="Z27" s="53"/>
      <c r="AA27" s="53"/>
      <c r="AB27" s="53"/>
      <c r="AC27" s="56"/>
      <c r="AD27" s="39"/>
      <c r="AE27" s="53"/>
      <c r="AF27" s="53"/>
      <c r="AG27" s="53"/>
      <c r="AH27" s="39"/>
    </row>
    <row r="28" ht="13.5" customHeight="1">
      <c r="A28" s="51">
        <v>10.0</v>
      </c>
      <c r="B28" s="60" t="s">
        <v>36</v>
      </c>
      <c r="C28" s="61"/>
      <c r="D28" s="62"/>
      <c r="E28" s="60" t="s">
        <v>68</v>
      </c>
      <c r="F28" s="55">
        <v>202318.0</v>
      </c>
      <c r="G28" s="39"/>
      <c r="H28" s="53"/>
      <c r="I28" s="53"/>
      <c r="J28" s="53"/>
      <c r="K28" s="53"/>
      <c r="L28" s="56"/>
      <c r="M28" s="39"/>
      <c r="N28" s="53"/>
      <c r="O28" s="53"/>
      <c r="P28" s="53"/>
      <c r="Q28" s="39"/>
      <c r="R28" s="53">
        <v>7.0</v>
      </c>
      <c r="S28" s="53"/>
      <c r="T28" s="53"/>
      <c r="U28" s="53"/>
      <c r="V28" s="53"/>
      <c r="W28" s="53"/>
      <c r="X28" s="39"/>
      <c r="Y28" s="53"/>
      <c r="Z28" s="53"/>
      <c r="AA28" s="53"/>
      <c r="AB28" s="53"/>
      <c r="AC28" s="56"/>
      <c r="AD28" s="39"/>
      <c r="AE28" s="53"/>
      <c r="AF28" s="53"/>
      <c r="AG28" s="53"/>
      <c r="AH28" s="39"/>
    </row>
    <row r="29" ht="13.5" customHeight="1">
      <c r="A29" s="51">
        <v>10.0</v>
      </c>
      <c r="B29" s="60" t="s">
        <v>36</v>
      </c>
      <c r="C29" s="61"/>
      <c r="D29" s="62"/>
      <c r="E29" s="60" t="s">
        <v>68</v>
      </c>
      <c r="F29" s="55">
        <v>202319.0</v>
      </c>
      <c r="G29" s="39"/>
      <c r="H29" s="53"/>
      <c r="I29" s="53"/>
      <c r="J29" s="53"/>
      <c r="K29" s="53"/>
      <c r="L29" s="56"/>
      <c r="M29" s="39"/>
      <c r="N29" s="53"/>
      <c r="O29" s="53"/>
      <c r="P29" s="53"/>
      <c r="Q29" s="39"/>
      <c r="R29" s="53">
        <v>8.0</v>
      </c>
      <c r="S29" s="53"/>
      <c r="T29" s="53"/>
      <c r="U29" s="53"/>
      <c r="V29" s="53"/>
      <c r="W29" s="53"/>
      <c r="X29" s="39"/>
      <c r="Y29" s="53"/>
      <c r="Z29" s="53"/>
      <c r="AA29" s="53"/>
      <c r="AB29" s="53"/>
      <c r="AC29" s="56"/>
      <c r="AD29" s="39"/>
      <c r="AE29" s="53"/>
      <c r="AF29" s="53"/>
      <c r="AG29" s="53"/>
      <c r="AH29" s="39"/>
    </row>
    <row r="30" ht="13.5" customHeight="1">
      <c r="A30" s="51">
        <v>10.0</v>
      </c>
      <c r="B30" s="63" t="s">
        <v>36</v>
      </c>
      <c r="C30" s="61"/>
      <c r="D30" s="62"/>
      <c r="E30" s="64"/>
      <c r="F30" s="55">
        <v>202320.0</v>
      </c>
      <c r="G30" s="39"/>
      <c r="H30" s="53"/>
      <c r="I30" s="53"/>
      <c r="J30" s="53"/>
      <c r="K30" s="53"/>
      <c r="L30" s="56"/>
      <c r="M30" s="39"/>
      <c r="N30" s="53"/>
      <c r="O30" s="53"/>
      <c r="P30" s="53"/>
      <c r="Q30" s="39"/>
      <c r="R30" s="53">
        <v>9.0</v>
      </c>
      <c r="S30" s="53"/>
      <c r="T30" s="53"/>
      <c r="U30" s="53"/>
      <c r="V30" s="53"/>
      <c r="W30" s="53"/>
      <c r="X30" s="39"/>
      <c r="Y30" s="53"/>
      <c r="Z30" s="53"/>
      <c r="AA30" s="53"/>
      <c r="AB30" s="53"/>
      <c r="AC30" s="56"/>
      <c r="AD30" s="39"/>
      <c r="AE30" s="53"/>
      <c r="AF30" s="53"/>
      <c r="AG30" s="53"/>
      <c r="AH30" s="39"/>
    </row>
    <row r="31" ht="13.5" customHeight="1">
      <c r="A31" s="51">
        <v>10.0</v>
      </c>
      <c r="B31" s="52" t="s">
        <v>36</v>
      </c>
      <c r="C31" s="53"/>
      <c r="D31" s="55"/>
      <c r="E31" s="65"/>
      <c r="F31" s="55">
        <v>202321.0</v>
      </c>
      <c r="G31" s="39"/>
      <c r="H31" s="53"/>
      <c r="I31" s="53"/>
      <c r="J31" s="53"/>
      <c r="K31" s="53"/>
      <c r="L31" s="56"/>
      <c r="M31" s="39"/>
      <c r="N31" s="53"/>
      <c r="O31" s="53"/>
      <c r="P31" s="53"/>
      <c r="Q31" s="39"/>
      <c r="R31" s="53">
        <v>10.0</v>
      </c>
      <c r="S31" s="53"/>
      <c r="T31" s="53"/>
      <c r="U31" s="53"/>
      <c r="V31" s="53"/>
      <c r="W31" s="53"/>
      <c r="X31" s="39"/>
      <c r="Y31" s="53"/>
      <c r="Z31" s="53"/>
      <c r="AA31" s="53"/>
      <c r="AB31" s="53"/>
      <c r="AC31" s="56"/>
      <c r="AD31" s="39"/>
      <c r="AE31" s="53"/>
      <c r="AF31" s="53"/>
      <c r="AG31" s="53"/>
      <c r="AH31" s="39"/>
    </row>
    <row r="32" ht="15.0" customHeight="1">
      <c r="A32" s="51">
        <v>10.0</v>
      </c>
      <c r="B32" s="66"/>
      <c r="C32" s="53"/>
      <c r="D32" s="55"/>
      <c r="E32" s="65"/>
      <c r="F32" s="55">
        <v>202322.0</v>
      </c>
      <c r="G32" s="58"/>
      <c r="H32" s="59"/>
      <c r="I32" s="59"/>
      <c r="J32" s="59"/>
      <c r="K32" s="59"/>
      <c r="L32" s="59"/>
      <c r="M32" s="58"/>
      <c r="N32" s="59"/>
      <c r="O32" s="59"/>
      <c r="P32" s="59"/>
      <c r="Q32" s="3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8"/>
      <c r="AE32" s="59"/>
      <c r="AF32" s="59"/>
      <c r="AG32" s="59"/>
      <c r="AH32" s="39"/>
    </row>
    <row r="33" ht="13.5" customHeight="1">
      <c r="A33" s="51">
        <v>10.0</v>
      </c>
      <c r="B33" s="66"/>
      <c r="C33" s="53"/>
      <c r="D33" s="55"/>
      <c r="E33" s="65"/>
      <c r="F33" s="55">
        <v>202323.0</v>
      </c>
      <c r="G33" s="39"/>
      <c r="H33" s="53"/>
      <c r="I33" s="53"/>
      <c r="J33" s="53"/>
      <c r="K33" s="53"/>
      <c r="L33" s="56"/>
      <c r="M33" s="39"/>
      <c r="N33" s="53"/>
      <c r="O33" s="53"/>
      <c r="P33" s="53"/>
      <c r="Q33" s="39"/>
      <c r="R33" s="53">
        <v>1.0</v>
      </c>
      <c r="S33" s="53"/>
      <c r="T33" s="53"/>
      <c r="U33" s="53"/>
      <c r="V33" s="53"/>
      <c r="W33" s="53"/>
      <c r="X33" s="39"/>
      <c r="Y33" s="53"/>
      <c r="Z33" s="53"/>
      <c r="AA33" s="53"/>
      <c r="AB33" s="53"/>
      <c r="AC33" s="56"/>
      <c r="AD33" s="39"/>
      <c r="AE33" s="53"/>
      <c r="AF33" s="53"/>
      <c r="AG33" s="53"/>
      <c r="AH33" s="39"/>
    </row>
    <row r="34" ht="13.5" customHeight="1">
      <c r="A34" s="51">
        <v>10.0</v>
      </c>
      <c r="B34" s="66"/>
      <c r="C34" s="53"/>
      <c r="D34" s="55"/>
      <c r="E34" s="65"/>
      <c r="F34" s="55">
        <v>202324.0</v>
      </c>
      <c r="G34" s="39"/>
      <c r="H34" s="53"/>
      <c r="I34" s="53"/>
      <c r="J34" s="53"/>
      <c r="K34" s="53"/>
      <c r="L34" s="56"/>
      <c r="M34" s="39"/>
      <c r="N34" s="53"/>
      <c r="O34" s="53"/>
      <c r="P34" s="53"/>
      <c r="Q34" s="39"/>
      <c r="R34" s="53">
        <v>2.0</v>
      </c>
      <c r="S34" s="53"/>
      <c r="T34" s="53"/>
      <c r="U34" s="53"/>
      <c r="V34" s="53"/>
      <c r="W34" s="53"/>
      <c r="X34" s="39"/>
      <c r="Y34" s="53"/>
      <c r="Z34" s="53"/>
      <c r="AA34" s="53"/>
      <c r="AB34" s="53"/>
      <c r="AC34" s="56"/>
      <c r="AD34" s="39"/>
      <c r="AE34" s="53"/>
      <c r="AF34" s="53"/>
      <c r="AG34" s="53"/>
      <c r="AH34" s="39"/>
    </row>
    <row r="35" ht="13.5" customHeight="1">
      <c r="A35" s="51">
        <v>10.0</v>
      </c>
      <c r="B35" s="66"/>
      <c r="C35" s="53"/>
      <c r="D35" s="55"/>
      <c r="E35" s="65"/>
      <c r="F35" s="55">
        <v>202325.0</v>
      </c>
      <c r="G35" s="39"/>
      <c r="H35" s="53"/>
      <c r="I35" s="53"/>
      <c r="J35" s="53"/>
      <c r="K35" s="53"/>
      <c r="L35" s="56"/>
      <c r="M35" s="39"/>
      <c r="N35" s="53"/>
      <c r="O35" s="53"/>
      <c r="P35" s="53"/>
      <c r="Q35" s="39"/>
      <c r="R35" s="53">
        <v>3.0</v>
      </c>
      <c r="S35" s="53"/>
      <c r="T35" s="53"/>
      <c r="U35" s="53"/>
      <c r="V35" s="53"/>
      <c r="W35" s="53"/>
      <c r="X35" s="39"/>
      <c r="Y35" s="53"/>
      <c r="Z35" s="53"/>
      <c r="AA35" s="53"/>
      <c r="AB35" s="53"/>
      <c r="AC35" s="56"/>
      <c r="AD35" s="39"/>
      <c r="AE35" s="53"/>
      <c r="AF35" s="53"/>
      <c r="AG35" s="53"/>
      <c r="AH35" s="39"/>
    </row>
    <row r="36" ht="13.5" customHeight="1">
      <c r="A36" s="51">
        <v>10.0</v>
      </c>
      <c r="B36" s="66"/>
      <c r="C36" s="53"/>
      <c r="D36" s="55"/>
      <c r="E36" s="65"/>
      <c r="F36" s="55">
        <v>202326.0</v>
      </c>
      <c r="G36" s="39"/>
      <c r="H36" s="53"/>
      <c r="I36" s="53"/>
      <c r="J36" s="53"/>
      <c r="K36" s="53"/>
      <c r="L36" s="56"/>
      <c r="M36" s="39"/>
      <c r="N36" s="53"/>
      <c r="O36" s="53"/>
      <c r="P36" s="53"/>
      <c r="Q36" s="39"/>
      <c r="R36" s="53">
        <v>4.0</v>
      </c>
      <c r="S36" s="53"/>
      <c r="T36" s="53"/>
      <c r="U36" s="53"/>
      <c r="V36" s="53"/>
      <c r="W36" s="53"/>
      <c r="X36" s="39"/>
      <c r="Y36" s="53"/>
      <c r="Z36" s="53"/>
      <c r="AA36" s="53"/>
      <c r="AB36" s="53"/>
      <c r="AC36" s="56"/>
      <c r="AD36" s="39"/>
      <c r="AE36" s="53"/>
      <c r="AF36" s="53"/>
      <c r="AG36" s="53"/>
      <c r="AH36" s="39"/>
    </row>
    <row r="37" ht="13.5" customHeight="1">
      <c r="A37" s="51">
        <v>10.0</v>
      </c>
      <c r="B37" s="66"/>
      <c r="C37" s="53"/>
      <c r="D37" s="55"/>
      <c r="E37" s="65"/>
      <c r="F37" s="55">
        <v>202327.0</v>
      </c>
      <c r="G37" s="39"/>
      <c r="H37" s="53"/>
      <c r="I37" s="53"/>
      <c r="J37" s="53"/>
      <c r="K37" s="53"/>
      <c r="L37" s="56"/>
      <c r="M37" s="39"/>
      <c r="N37" s="53"/>
      <c r="O37" s="53"/>
      <c r="P37" s="53"/>
      <c r="Q37" s="39"/>
      <c r="R37" s="53">
        <v>5.0</v>
      </c>
      <c r="S37" s="53"/>
      <c r="T37" s="53"/>
      <c r="U37" s="53"/>
      <c r="V37" s="53"/>
      <c r="W37" s="53"/>
      <c r="X37" s="39"/>
      <c r="Y37" s="53"/>
      <c r="Z37" s="53"/>
      <c r="AA37" s="53"/>
      <c r="AB37" s="53"/>
      <c r="AC37" s="56"/>
      <c r="AD37" s="39"/>
      <c r="AE37" s="53"/>
      <c r="AF37" s="53"/>
      <c r="AG37" s="53"/>
      <c r="AH37" s="39"/>
    </row>
    <row r="38" ht="13.5" customHeight="1">
      <c r="A38" s="51">
        <v>10.0</v>
      </c>
      <c r="B38" s="66"/>
      <c r="C38" s="53"/>
      <c r="D38" s="55"/>
      <c r="E38" s="65"/>
      <c r="F38" s="55">
        <v>202328.0</v>
      </c>
      <c r="G38" s="39"/>
      <c r="H38" s="53"/>
      <c r="I38" s="53"/>
      <c r="J38" s="53"/>
      <c r="K38" s="53"/>
      <c r="L38" s="56"/>
      <c r="M38" s="39"/>
      <c r="N38" s="53"/>
      <c r="O38" s="53"/>
      <c r="P38" s="53"/>
      <c r="Q38" s="39"/>
      <c r="R38" s="53">
        <v>6.0</v>
      </c>
      <c r="S38" s="53"/>
      <c r="T38" s="53"/>
      <c r="U38" s="53"/>
      <c r="V38" s="53"/>
      <c r="W38" s="53"/>
      <c r="X38" s="39"/>
      <c r="Y38" s="53"/>
      <c r="Z38" s="53"/>
      <c r="AA38" s="53"/>
      <c r="AB38" s="53"/>
      <c r="AC38" s="56"/>
      <c r="AD38" s="39"/>
      <c r="AE38" s="53"/>
      <c r="AF38" s="53"/>
      <c r="AG38" s="53"/>
      <c r="AH38" s="39"/>
    </row>
    <row r="39" ht="13.5" customHeight="1">
      <c r="A39" s="51">
        <v>10.0</v>
      </c>
      <c r="B39" s="66"/>
      <c r="C39" s="53"/>
      <c r="D39" s="55"/>
      <c r="E39" s="65"/>
      <c r="F39" s="55">
        <v>202329.0</v>
      </c>
      <c r="G39" s="39"/>
      <c r="H39" s="53"/>
      <c r="I39" s="53"/>
      <c r="J39" s="53"/>
      <c r="K39" s="53"/>
      <c r="L39" s="56"/>
      <c r="M39" s="39"/>
      <c r="N39" s="53"/>
      <c r="O39" s="53"/>
      <c r="P39" s="53"/>
      <c r="Q39" s="39"/>
      <c r="R39" s="53">
        <v>7.0</v>
      </c>
      <c r="S39" s="53"/>
      <c r="T39" s="53"/>
      <c r="U39" s="53"/>
      <c r="V39" s="53"/>
      <c r="W39" s="53"/>
      <c r="X39" s="39"/>
      <c r="Y39" s="53"/>
      <c r="Z39" s="53"/>
      <c r="AA39" s="53"/>
      <c r="AB39" s="53"/>
      <c r="AC39" s="56"/>
      <c r="AD39" s="39"/>
      <c r="AE39" s="53"/>
      <c r="AF39" s="53"/>
      <c r="AG39" s="53"/>
      <c r="AH39" s="39"/>
    </row>
    <row r="40" ht="13.5" customHeight="1">
      <c r="A40" s="51">
        <v>10.0</v>
      </c>
      <c r="B40" s="66"/>
      <c r="C40" s="53"/>
      <c r="D40" s="55"/>
      <c r="E40" s="65"/>
      <c r="F40" s="55">
        <v>202330.0</v>
      </c>
      <c r="G40" s="39"/>
      <c r="H40" s="53"/>
      <c r="I40" s="53"/>
      <c r="J40" s="53"/>
      <c r="K40" s="53"/>
      <c r="L40" s="56"/>
      <c r="M40" s="39"/>
      <c r="N40" s="53"/>
      <c r="O40" s="53"/>
      <c r="P40" s="53"/>
      <c r="Q40" s="39"/>
      <c r="R40" s="53">
        <v>8.0</v>
      </c>
      <c r="S40" s="53"/>
      <c r="T40" s="53"/>
      <c r="U40" s="53"/>
      <c r="V40" s="53"/>
      <c r="W40" s="53"/>
      <c r="X40" s="39"/>
      <c r="Y40" s="53"/>
      <c r="Z40" s="53"/>
      <c r="AA40" s="53"/>
      <c r="AB40" s="53"/>
      <c r="AC40" s="56"/>
      <c r="AD40" s="39"/>
      <c r="AE40" s="53"/>
      <c r="AF40" s="53"/>
      <c r="AG40" s="53"/>
      <c r="AH40" s="39"/>
    </row>
    <row r="41" ht="13.5" customHeight="1">
      <c r="A41" s="51">
        <v>10.0</v>
      </c>
      <c r="B41" s="66"/>
      <c r="C41" s="53"/>
      <c r="D41" s="55"/>
      <c r="E41" s="65"/>
      <c r="F41" s="55">
        <v>202331.0</v>
      </c>
      <c r="G41" s="39"/>
      <c r="H41" s="53"/>
      <c r="I41" s="53"/>
      <c r="J41" s="53"/>
      <c r="K41" s="53"/>
      <c r="L41" s="56"/>
      <c r="M41" s="39"/>
      <c r="N41" s="53"/>
      <c r="O41" s="53"/>
      <c r="P41" s="53"/>
      <c r="Q41" s="39"/>
      <c r="R41" s="53">
        <v>9.0</v>
      </c>
      <c r="S41" s="53"/>
      <c r="T41" s="53"/>
      <c r="U41" s="53"/>
      <c r="V41" s="53"/>
      <c r="W41" s="53"/>
      <c r="X41" s="39"/>
      <c r="Y41" s="53"/>
      <c r="Z41" s="53"/>
      <c r="AA41" s="53"/>
      <c r="AB41" s="53"/>
      <c r="AC41" s="56"/>
      <c r="AD41" s="39"/>
      <c r="AE41" s="53"/>
      <c r="AF41" s="53"/>
      <c r="AG41" s="53"/>
      <c r="AH41" s="39"/>
    </row>
    <row r="42" ht="13.5" customHeight="1">
      <c r="A42" s="51">
        <v>10.0</v>
      </c>
      <c r="B42" s="66"/>
      <c r="C42" s="53"/>
      <c r="D42" s="55"/>
      <c r="E42" s="65"/>
      <c r="F42" s="55">
        <v>202332.0</v>
      </c>
      <c r="G42" s="39"/>
      <c r="H42" s="53"/>
      <c r="I42" s="53"/>
      <c r="J42" s="53"/>
      <c r="K42" s="53"/>
      <c r="L42" s="56"/>
      <c r="M42" s="39"/>
      <c r="N42" s="53"/>
      <c r="O42" s="53"/>
      <c r="P42" s="53"/>
      <c r="Q42" s="39"/>
      <c r="R42" s="53">
        <v>10.0</v>
      </c>
      <c r="S42" s="53"/>
      <c r="T42" s="53"/>
      <c r="U42" s="53"/>
      <c r="V42" s="53"/>
      <c r="W42" s="53"/>
      <c r="X42" s="39"/>
      <c r="Y42" s="53"/>
      <c r="Z42" s="53"/>
      <c r="AA42" s="53"/>
      <c r="AB42" s="53"/>
      <c r="AC42" s="56"/>
      <c r="AD42" s="39"/>
      <c r="AE42" s="53"/>
      <c r="AF42" s="53"/>
      <c r="AG42" s="53"/>
      <c r="AH42" s="39"/>
    </row>
    <row r="43" ht="15.0" customHeight="1">
      <c r="A43" s="51">
        <v>10.0</v>
      </c>
      <c r="B43" s="66"/>
      <c r="C43" s="53"/>
      <c r="D43" s="55"/>
      <c r="E43" s="65"/>
      <c r="F43" s="55">
        <v>202333.0</v>
      </c>
      <c r="G43" s="58"/>
      <c r="H43" s="67"/>
      <c r="I43" s="67"/>
      <c r="J43" s="67"/>
      <c r="K43" s="67"/>
      <c r="L43" s="67"/>
      <c r="M43" s="58"/>
      <c r="N43" s="67"/>
      <c r="O43" s="67"/>
      <c r="P43" s="67"/>
      <c r="Q43" s="39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58"/>
      <c r="AE43" s="67"/>
      <c r="AF43" s="67"/>
      <c r="AG43" s="67"/>
      <c r="AH43" s="39"/>
    </row>
    <row r="44" ht="13.5" customHeight="1">
      <c r="A44" s="51">
        <v>10.0</v>
      </c>
      <c r="B44" s="68"/>
      <c r="D44" s="69"/>
      <c r="E44" s="70"/>
      <c r="F44" s="55">
        <v>202334.0</v>
      </c>
      <c r="G44" s="39"/>
      <c r="H44" s="53"/>
      <c r="I44" s="53"/>
      <c r="J44" s="53"/>
      <c r="K44" s="53"/>
      <c r="L44" s="56"/>
      <c r="M44" s="39"/>
      <c r="N44" s="53"/>
      <c r="O44" s="53"/>
      <c r="P44" s="53"/>
      <c r="Q44" s="39"/>
      <c r="R44" s="53">
        <v>1.0</v>
      </c>
      <c r="S44" s="53"/>
      <c r="T44" s="53"/>
      <c r="U44" s="53"/>
      <c r="V44" s="53"/>
      <c r="W44" s="53"/>
      <c r="X44" s="39"/>
      <c r="Y44" s="53"/>
      <c r="Z44" s="53"/>
      <c r="AA44" s="53"/>
      <c r="AB44" s="53"/>
      <c r="AC44" s="56"/>
      <c r="AD44" s="39"/>
      <c r="AE44" s="53"/>
      <c r="AF44" s="53"/>
      <c r="AG44" s="53"/>
      <c r="AH44" s="39"/>
    </row>
    <row r="45" ht="13.5" customHeight="1">
      <c r="A45" s="39"/>
      <c r="B45" s="42"/>
      <c r="C45" s="39"/>
      <c r="D45" s="43"/>
      <c r="E45" s="43"/>
      <c r="F45" s="43"/>
      <c r="G45" s="39"/>
      <c r="H45" s="53"/>
      <c r="I45" s="53"/>
      <c r="J45" s="53"/>
      <c r="K45" s="53"/>
      <c r="L45" s="56"/>
      <c r="M45" s="39"/>
      <c r="N45" s="53"/>
      <c r="O45" s="53"/>
      <c r="P45" s="53"/>
      <c r="Q45" s="39"/>
      <c r="R45" s="53">
        <v>2.0</v>
      </c>
      <c r="S45" s="53"/>
      <c r="T45" s="53"/>
      <c r="U45" s="53"/>
      <c r="V45" s="53"/>
      <c r="W45" s="53"/>
      <c r="X45" s="39"/>
      <c r="Y45" s="53"/>
      <c r="Z45" s="53"/>
      <c r="AA45" s="53"/>
      <c r="AB45" s="53"/>
      <c r="AC45" s="56"/>
      <c r="AD45" s="39"/>
      <c r="AE45" s="53"/>
      <c r="AF45" s="53"/>
      <c r="AG45" s="53"/>
      <c r="AH45" s="39"/>
    </row>
    <row r="46" ht="13.5" customHeight="1">
      <c r="B46" s="68"/>
      <c r="D46" s="69"/>
      <c r="E46" s="69"/>
      <c r="F46" s="69"/>
      <c r="G46" s="39"/>
      <c r="H46" s="53"/>
      <c r="I46" s="53"/>
      <c r="J46" s="53"/>
      <c r="K46" s="53"/>
      <c r="L46" s="56"/>
      <c r="M46" s="39"/>
      <c r="N46" s="53"/>
      <c r="O46" s="53"/>
      <c r="P46" s="53"/>
      <c r="Q46" s="39"/>
      <c r="R46" s="53">
        <v>3.0</v>
      </c>
      <c r="S46" s="53"/>
      <c r="T46" s="53"/>
      <c r="U46" s="53"/>
      <c r="V46" s="53"/>
      <c r="W46" s="53"/>
      <c r="X46" s="39"/>
      <c r="Y46" s="53"/>
      <c r="Z46" s="53"/>
      <c r="AA46" s="53"/>
      <c r="AB46" s="53"/>
      <c r="AC46" s="56"/>
      <c r="AD46" s="39"/>
      <c r="AE46" s="53"/>
      <c r="AF46" s="53"/>
      <c r="AG46" s="53"/>
      <c r="AH46" s="39"/>
    </row>
    <row r="47" ht="13.5" customHeight="1">
      <c r="A47" s="39"/>
      <c r="B47" s="42"/>
      <c r="C47" s="39"/>
      <c r="D47" s="43"/>
      <c r="E47" s="43"/>
      <c r="F47" s="43"/>
      <c r="G47" s="39"/>
      <c r="H47" s="53"/>
      <c r="I47" s="53"/>
      <c r="J47" s="53"/>
      <c r="K47" s="53"/>
      <c r="L47" s="56"/>
      <c r="M47" s="39"/>
      <c r="N47" s="53"/>
      <c r="O47" s="53"/>
      <c r="P47" s="53"/>
      <c r="Q47" s="39"/>
      <c r="R47" s="53">
        <v>4.0</v>
      </c>
      <c r="S47" s="53"/>
      <c r="T47" s="53"/>
      <c r="U47" s="53"/>
      <c r="V47" s="53"/>
      <c r="W47" s="53"/>
      <c r="X47" s="39"/>
      <c r="Y47" s="53"/>
      <c r="Z47" s="53"/>
      <c r="AA47" s="53"/>
      <c r="AB47" s="53"/>
      <c r="AC47" s="56"/>
      <c r="AD47" s="39"/>
      <c r="AE47" s="53"/>
      <c r="AF47" s="53"/>
      <c r="AG47" s="53"/>
      <c r="AH47" s="39"/>
    </row>
    <row r="48" ht="13.5" customHeight="1">
      <c r="A48" s="50" t="s">
        <v>52</v>
      </c>
      <c r="B48" s="71" t="s">
        <v>64</v>
      </c>
      <c r="C48" s="50" t="s">
        <v>65</v>
      </c>
      <c r="D48" s="50" t="s">
        <v>66</v>
      </c>
      <c r="E48" s="50" t="s">
        <v>56</v>
      </c>
      <c r="F48" s="50" t="s">
        <v>67</v>
      </c>
      <c r="G48" s="39"/>
      <c r="H48" s="53"/>
      <c r="I48" s="53"/>
      <c r="J48" s="53"/>
      <c r="K48" s="53"/>
      <c r="L48" s="56"/>
      <c r="M48" s="39"/>
      <c r="N48" s="53"/>
      <c r="O48" s="53"/>
      <c r="P48" s="53"/>
      <c r="Q48" s="39"/>
      <c r="R48" s="53">
        <v>5.0</v>
      </c>
      <c r="S48" s="53"/>
      <c r="T48" s="53"/>
      <c r="U48" s="53"/>
      <c r="V48" s="53"/>
      <c r="W48" s="53"/>
      <c r="X48" s="39"/>
      <c r="Y48" s="53"/>
      <c r="Z48" s="53"/>
      <c r="AA48" s="53"/>
      <c r="AB48" s="53"/>
      <c r="AC48" s="56"/>
      <c r="AD48" s="39"/>
      <c r="AE48" s="53"/>
      <c r="AF48" s="53"/>
      <c r="AG48" s="53"/>
      <c r="AH48" s="39"/>
    </row>
    <row r="49" ht="13.5" customHeight="1">
      <c r="A49" s="53">
        <v>1.0</v>
      </c>
      <c r="B49" s="66"/>
      <c r="C49" s="53"/>
      <c r="D49" s="55"/>
      <c r="E49" s="55"/>
      <c r="F49" s="55"/>
      <c r="G49" s="39"/>
      <c r="H49" s="53"/>
      <c r="I49" s="53"/>
      <c r="J49" s="53"/>
      <c r="K49" s="53"/>
      <c r="L49" s="56"/>
      <c r="M49" s="39"/>
      <c r="N49" s="53"/>
      <c r="O49" s="53"/>
      <c r="P49" s="53"/>
      <c r="Q49" s="39"/>
      <c r="R49" s="53">
        <v>6.0</v>
      </c>
      <c r="S49" s="53"/>
      <c r="T49" s="53"/>
      <c r="U49" s="53"/>
      <c r="V49" s="53"/>
      <c r="W49" s="53"/>
      <c r="X49" s="39"/>
      <c r="Y49" s="53"/>
      <c r="Z49" s="53"/>
      <c r="AA49" s="53"/>
      <c r="AB49" s="53"/>
      <c r="AC49" s="56"/>
      <c r="AD49" s="39"/>
      <c r="AE49" s="53"/>
      <c r="AF49" s="53"/>
      <c r="AG49" s="53"/>
      <c r="AH49" s="39"/>
    </row>
    <row r="50" ht="13.5" customHeight="1">
      <c r="A50" s="53">
        <v>2.0</v>
      </c>
      <c r="B50" s="66"/>
      <c r="C50" s="53"/>
      <c r="D50" s="55"/>
      <c r="E50" s="55"/>
      <c r="F50" s="55"/>
      <c r="G50" s="39"/>
      <c r="H50" s="53"/>
      <c r="I50" s="53"/>
      <c r="J50" s="53"/>
      <c r="K50" s="53"/>
      <c r="L50" s="56"/>
      <c r="M50" s="39"/>
      <c r="N50" s="53"/>
      <c r="O50" s="53"/>
      <c r="P50" s="53"/>
      <c r="Q50" s="39"/>
      <c r="R50" s="53">
        <v>7.0</v>
      </c>
      <c r="S50" s="53"/>
      <c r="T50" s="53"/>
      <c r="U50" s="53"/>
      <c r="V50" s="53"/>
      <c r="W50" s="53"/>
      <c r="X50" s="39"/>
      <c r="Y50" s="53"/>
      <c r="Z50" s="53"/>
      <c r="AA50" s="53"/>
      <c r="AB50" s="53"/>
      <c r="AC50" s="56"/>
      <c r="AD50" s="39"/>
      <c r="AE50" s="53"/>
      <c r="AF50" s="53"/>
      <c r="AG50" s="53"/>
      <c r="AH50" s="39"/>
    </row>
    <row r="51" ht="13.5" customHeight="1">
      <c r="A51" s="53">
        <v>3.0</v>
      </c>
      <c r="B51" s="66"/>
      <c r="C51" s="53"/>
      <c r="D51" s="55"/>
      <c r="E51" s="55"/>
      <c r="F51" s="55"/>
      <c r="G51" s="39"/>
      <c r="H51" s="53"/>
      <c r="I51" s="53"/>
      <c r="J51" s="53"/>
      <c r="K51" s="53"/>
      <c r="L51" s="56"/>
      <c r="M51" s="39"/>
      <c r="N51" s="53"/>
      <c r="O51" s="53"/>
      <c r="P51" s="53"/>
      <c r="Q51" s="39"/>
      <c r="R51" s="53">
        <v>8.0</v>
      </c>
      <c r="S51" s="53"/>
      <c r="T51" s="53"/>
      <c r="U51" s="53"/>
      <c r="V51" s="53"/>
      <c r="W51" s="53"/>
      <c r="X51" s="39"/>
      <c r="Y51" s="53"/>
      <c r="Z51" s="53"/>
      <c r="AA51" s="53"/>
      <c r="AB51" s="53"/>
      <c r="AC51" s="56"/>
      <c r="AD51" s="39"/>
      <c r="AE51" s="53"/>
      <c r="AF51" s="53"/>
      <c r="AG51" s="53"/>
      <c r="AH51" s="39"/>
    </row>
    <row r="52" ht="13.5" customHeight="1">
      <c r="A52" s="53">
        <v>4.0</v>
      </c>
      <c r="B52" s="66"/>
      <c r="C52" s="53"/>
      <c r="D52" s="55"/>
      <c r="E52" s="55"/>
      <c r="F52" s="55"/>
      <c r="G52" s="39"/>
      <c r="H52" s="53"/>
      <c r="I52" s="53"/>
      <c r="J52" s="53"/>
      <c r="K52" s="53"/>
      <c r="L52" s="56"/>
      <c r="M52" s="39"/>
      <c r="N52" s="53"/>
      <c r="O52" s="53"/>
      <c r="P52" s="53"/>
      <c r="Q52" s="39"/>
      <c r="R52" s="53">
        <v>9.0</v>
      </c>
      <c r="S52" s="53"/>
      <c r="T52" s="53"/>
      <c r="U52" s="53"/>
      <c r="V52" s="53"/>
      <c r="W52" s="53"/>
      <c r="X52" s="39"/>
      <c r="Y52" s="53"/>
      <c r="Z52" s="53"/>
      <c r="AA52" s="53"/>
      <c r="AB52" s="53"/>
      <c r="AC52" s="56"/>
      <c r="AD52" s="39"/>
      <c r="AE52" s="53"/>
      <c r="AF52" s="53"/>
      <c r="AG52" s="53"/>
      <c r="AH52" s="39"/>
    </row>
    <row r="53" ht="13.5" customHeight="1">
      <c r="A53" s="53">
        <v>5.0</v>
      </c>
      <c r="B53" s="66"/>
      <c r="C53" s="53"/>
      <c r="D53" s="55"/>
      <c r="E53" s="55"/>
      <c r="F53" s="55"/>
      <c r="G53" s="39"/>
      <c r="H53" s="53"/>
      <c r="I53" s="53"/>
      <c r="J53" s="53"/>
      <c r="K53" s="53"/>
      <c r="L53" s="56"/>
      <c r="M53" s="39"/>
      <c r="N53" s="53"/>
      <c r="O53" s="53"/>
      <c r="P53" s="53"/>
      <c r="Q53" s="39"/>
      <c r="R53" s="53">
        <v>10.0</v>
      </c>
      <c r="S53" s="53"/>
      <c r="T53" s="53"/>
      <c r="U53" s="53"/>
      <c r="V53" s="53"/>
      <c r="W53" s="53"/>
      <c r="X53" s="39"/>
      <c r="Y53" s="53"/>
      <c r="Z53" s="53"/>
      <c r="AA53" s="53"/>
      <c r="AB53" s="53"/>
      <c r="AC53" s="56"/>
      <c r="AD53" s="39"/>
      <c r="AE53" s="53"/>
      <c r="AF53" s="53"/>
      <c r="AG53" s="53"/>
      <c r="AH53" s="39"/>
    </row>
    <row r="54" ht="13.5" customHeight="1">
      <c r="A54" s="53">
        <v>6.0</v>
      </c>
      <c r="B54" s="66"/>
      <c r="C54" s="53"/>
      <c r="D54" s="55"/>
      <c r="E54" s="55"/>
      <c r="F54" s="55"/>
      <c r="G54" s="39"/>
      <c r="M54" s="39"/>
      <c r="N54" s="53"/>
      <c r="O54" s="53"/>
      <c r="P54" s="53"/>
      <c r="Q54" s="39"/>
      <c r="X54" s="39"/>
      <c r="AD54" s="39"/>
      <c r="AE54" s="53"/>
      <c r="AF54" s="53"/>
      <c r="AG54" s="53"/>
      <c r="AH54" s="39"/>
    </row>
    <row r="55" ht="13.5" customHeight="1">
      <c r="A55" s="53">
        <v>7.0</v>
      </c>
      <c r="B55" s="66"/>
      <c r="C55" s="53"/>
      <c r="D55" s="55"/>
      <c r="E55" s="55"/>
      <c r="F55" s="55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ht="13.5" customHeight="1">
      <c r="A56" s="53">
        <v>8.0</v>
      </c>
      <c r="B56" s="66"/>
      <c r="C56" s="53"/>
      <c r="D56" s="55"/>
      <c r="E56" s="55"/>
      <c r="F56" s="55"/>
      <c r="AH56" s="39"/>
    </row>
    <row r="57" ht="13.5" customHeight="1">
      <c r="A57" s="53">
        <v>9.0</v>
      </c>
      <c r="B57" s="66"/>
      <c r="C57" s="53"/>
      <c r="D57" s="55"/>
      <c r="E57" s="55"/>
      <c r="F57" s="55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ht="18.0" customHeight="1">
      <c r="A58" s="53">
        <v>10.0</v>
      </c>
      <c r="B58" s="66"/>
      <c r="C58" s="53"/>
      <c r="D58" s="55"/>
      <c r="E58" s="55"/>
      <c r="F58" s="55"/>
      <c r="G58" s="49"/>
      <c r="H58" s="50" t="s">
        <v>52</v>
      </c>
      <c r="I58" s="50" t="s">
        <v>58</v>
      </c>
      <c r="J58" s="50" t="s">
        <v>56</v>
      </c>
      <c r="K58" s="50" t="s">
        <v>59</v>
      </c>
      <c r="L58" s="45" t="s">
        <v>60</v>
      </c>
      <c r="M58" s="49"/>
      <c r="N58" s="50" t="s">
        <v>61</v>
      </c>
      <c r="O58" s="50" t="s">
        <v>62</v>
      </c>
      <c r="P58" s="50" t="s">
        <v>63</v>
      </c>
      <c r="Q58" s="13"/>
      <c r="R58" s="50" t="s">
        <v>52</v>
      </c>
      <c r="S58" s="50" t="s">
        <v>64</v>
      </c>
      <c r="T58" s="50" t="s">
        <v>65</v>
      </c>
      <c r="U58" s="50" t="s">
        <v>66</v>
      </c>
      <c r="V58" s="50" t="s">
        <v>56</v>
      </c>
      <c r="W58" s="50" t="s">
        <v>67</v>
      </c>
      <c r="X58" s="49"/>
      <c r="Y58" s="50" t="s">
        <v>52</v>
      </c>
      <c r="Z58" s="50" t="s">
        <v>58</v>
      </c>
      <c r="AA58" s="50" t="s">
        <v>56</v>
      </c>
      <c r="AB58" s="50" t="s">
        <v>59</v>
      </c>
      <c r="AC58" s="45" t="s">
        <v>60</v>
      </c>
      <c r="AD58" s="49"/>
      <c r="AE58" s="50" t="s">
        <v>61</v>
      </c>
      <c r="AF58" s="50" t="s">
        <v>62</v>
      </c>
      <c r="AG58" s="50" t="s">
        <v>63</v>
      </c>
      <c r="AH58" s="46"/>
    </row>
    <row r="59" ht="13.5" customHeight="1">
      <c r="A59" s="59" t="s">
        <v>36</v>
      </c>
      <c r="B59" s="72"/>
      <c r="C59" s="59"/>
      <c r="D59" s="73"/>
      <c r="E59" s="73"/>
      <c r="F59" s="73"/>
      <c r="G59" s="39"/>
      <c r="H59" s="53"/>
      <c r="I59" s="53"/>
      <c r="J59" s="53"/>
      <c r="K59" s="53"/>
      <c r="L59" s="56"/>
      <c r="M59" s="39"/>
      <c r="N59" s="53"/>
      <c r="O59" s="53"/>
      <c r="P59" s="53"/>
      <c r="Q59" s="39"/>
      <c r="R59" s="53">
        <v>1.0</v>
      </c>
      <c r="S59" s="53"/>
      <c r="T59" s="53"/>
      <c r="U59" s="53"/>
      <c r="V59" s="53"/>
      <c r="W59" s="53"/>
      <c r="X59" s="39"/>
      <c r="Y59" s="53"/>
      <c r="Z59" s="53"/>
      <c r="AA59" s="53"/>
      <c r="AB59" s="53"/>
      <c r="AC59" s="56"/>
      <c r="AD59" s="39"/>
      <c r="AE59" s="53"/>
      <c r="AF59" s="53"/>
      <c r="AG59" s="53"/>
      <c r="AH59" s="39"/>
    </row>
    <row r="60" ht="13.5" customHeight="1">
      <c r="A60" s="53">
        <v>1.0</v>
      </c>
      <c r="B60" s="66"/>
      <c r="C60" s="53"/>
      <c r="D60" s="55"/>
      <c r="E60" s="55"/>
      <c r="F60" s="55"/>
      <c r="G60" s="39"/>
      <c r="H60" s="53"/>
      <c r="I60" s="53"/>
      <c r="J60" s="53"/>
      <c r="K60" s="53"/>
      <c r="L60" s="56"/>
      <c r="M60" s="39"/>
      <c r="N60" s="53"/>
      <c r="O60" s="53"/>
      <c r="P60" s="53"/>
      <c r="Q60" s="39"/>
      <c r="R60" s="53">
        <v>2.0</v>
      </c>
      <c r="S60" s="53"/>
      <c r="T60" s="53"/>
      <c r="U60" s="53"/>
      <c r="V60" s="53"/>
      <c r="W60" s="53"/>
      <c r="X60" s="39"/>
      <c r="Y60" s="53"/>
      <c r="Z60" s="53"/>
      <c r="AA60" s="53"/>
      <c r="AB60" s="53"/>
      <c r="AC60" s="56"/>
      <c r="AD60" s="39"/>
      <c r="AE60" s="53"/>
      <c r="AF60" s="53"/>
      <c r="AG60" s="53"/>
      <c r="AH60" s="39"/>
    </row>
    <row r="61" ht="13.5" customHeight="1">
      <c r="A61" s="53">
        <v>2.0</v>
      </c>
      <c r="B61" s="66"/>
      <c r="C61" s="53"/>
      <c r="D61" s="55"/>
      <c r="E61" s="55"/>
      <c r="F61" s="55"/>
      <c r="G61" s="39"/>
      <c r="H61" s="53"/>
      <c r="I61" s="53"/>
      <c r="J61" s="53"/>
      <c r="K61" s="53"/>
      <c r="L61" s="56"/>
      <c r="M61" s="39"/>
      <c r="N61" s="53"/>
      <c r="O61" s="53"/>
      <c r="P61" s="53"/>
      <c r="Q61" s="39"/>
      <c r="R61" s="53">
        <v>3.0</v>
      </c>
      <c r="S61" s="53"/>
      <c r="T61" s="53"/>
      <c r="U61" s="53"/>
      <c r="V61" s="53"/>
      <c r="W61" s="53"/>
      <c r="X61" s="39"/>
      <c r="Y61" s="53"/>
      <c r="Z61" s="53"/>
      <c r="AA61" s="53"/>
      <c r="AB61" s="53"/>
      <c r="AC61" s="56"/>
      <c r="AD61" s="39"/>
      <c r="AE61" s="53"/>
      <c r="AF61" s="53"/>
      <c r="AG61" s="53"/>
      <c r="AH61" s="39"/>
    </row>
    <row r="62" ht="13.5" customHeight="1">
      <c r="A62" s="53">
        <v>3.0</v>
      </c>
      <c r="B62" s="66"/>
      <c r="C62" s="53"/>
      <c r="D62" s="55"/>
      <c r="E62" s="55"/>
      <c r="F62" s="55"/>
      <c r="G62" s="39"/>
      <c r="H62" s="53"/>
      <c r="I62" s="53"/>
      <c r="J62" s="53"/>
      <c r="K62" s="53"/>
      <c r="L62" s="56"/>
      <c r="M62" s="39"/>
      <c r="N62" s="53"/>
      <c r="O62" s="53"/>
      <c r="P62" s="53"/>
      <c r="Q62" s="39"/>
      <c r="R62" s="53">
        <v>4.0</v>
      </c>
      <c r="S62" s="53"/>
      <c r="T62" s="53"/>
      <c r="U62" s="53"/>
      <c r="V62" s="53"/>
      <c r="W62" s="53"/>
      <c r="X62" s="39"/>
      <c r="Y62" s="53"/>
      <c r="Z62" s="53"/>
      <c r="AA62" s="53"/>
      <c r="AB62" s="53"/>
      <c r="AC62" s="56"/>
      <c r="AD62" s="39"/>
      <c r="AE62" s="53"/>
      <c r="AF62" s="53"/>
      <c r="AG62" s="53"/>
      <c r="AH62" s="39"/>
    </row>
    <row r="63" ht="13.5" customHeight="1">
      <c r="A63" s="53">
        <v>4.0</v>
      </c>
      <c r="B63" s="66"/>
      <c r="C63" s="53"/>
      <c r="D63" s="55"/>
      <c r="E63" s="55"/>
      <c r="F63" s="55"/>
      <c r="G63" s="39"/>
      <c r="H63" s="53"/>
      <c r="I63" s="53"/>
      <c r="J63" s="53"/>
      <c r="K63" s="53"/>
      <c r="L63" s="56"/>
      <c r="M63" s="39"/>
      <c r="N63" s="53"/>
      <c r="O63" s="53"/>
      <c r="P63" s="53"/>
      <c r="Q63" s="39"/>
      <c r="R63" s="53">
        <v>5.0</v>
      </c>
      <c r="S63" s="53"/>
      <c r="T63" s="53"/>
      <c r="U63" s="53"/>
      <c r="V63" s="53"/>
      <c r="W63" s="53"/>
      <c r="X63" s="39"/>
      <c r="Y63" s="53"/>
      <c r="Z63" s="53"/>
      <c r="AA63" s="53"/>
      <c r="AB63" s="53"/>
      <c r="AC63" s="56"/>
      <c r="AD63" s="39"/>
      <c r="AE63" s="53"/>
      <c r="AF63" s="53"/>
      <c r="AG63" s="53"/>
      <c r="AH63" s="39"/>
    </row>
    <row r="64" ht="13.5" customHeight="1">
      <c r="A64" s="53">
        <v>5.0</v>
      </c>
      <c r="B64" s="66"/>
      <c r="C64" s="53"/>
      <c r="D64" s="55"/>
      <c r="E64" s="55"/>
      <c r="F64" s="55"/>
      <c r="G64" s="39"/>
      <c r="H64" s="53"/>
      <c r="I64" s="53"/>
      <c r="J64" s="53"/>
      <c r="K64" s="53"/>
      <c r="L64" s="56"/>
      <c r="M64" s="39"/>
      <c r="N64" s="53"/>
      <c r="O64" s="53"/>
      <c r="P64" s="53"/>
      <c r="Q64" s="39"/>
      <c r="R64" s="53">
        <v>6.0</v>
      </c>
      <c r="S64" s="53"/>
      <c r="T64" s="53"/>
      <c r="U64" s="53"/>
      <c r="V64" s="53"/>
      <c r="W64" s="53"/>
      <c r="X64" s="39"/>
      <c r="Y64" s="53"/>
      <c r="Z64" s="53"/>
      <c r="AA64" s="53"/>
      <c r="AB64" s="53"/>
      <c r="AC64" s="56"/>
      <c r="AD64" s="39"/>
      <c r="AE64" s="53"/>
      <c r="AF64" s="53"/>
      <c r="AG64" s="53"/>
      <c r="AH64" s="39"/>
    </row>
    <row r="65" ht="13.5" customHeight="1">
      <c r="A65" s="53">
        <v>6.0</v>
      </c>
      <c r="B65" s="66"/>
      <c r="C65" s="53"/>
      <c r="D65" s="55"/>
      <c r="E65" s="55"/>
      <c r="F65" s="55"/>
      <c r="G65" s="39"/>
      <c r="H65" s="53"/>
      <c r="I65" s="53"/>
      <c r="J65" s="53"/>
      <c r="K65" s="53"/>
      <c r="L65" s="56"/>
      <c r="M65" s="39"/>
      <c r="N65" s="53"/>
      <c r="O65" s="53"/>
      <c r="P65" s="53"/>
      <c r="Q65" s="39"/>
      <c r="R65" s="53">
        <v>7.0</v>
      </c>
      <c r="S65" s="53"/>
      <c r="T65" s="53"/>
      <c r="U65" s="53"/>
      <c r="V65" s="53"/>
      <c r="W65" s="53"/>
      <c r="X65" s="39"/>
      <c r="Y65" s="53"/>
      <c r="Z65" s="53"/>
      <c r="AA65" s="53"/>
      <c r="AB65" s="53"/>
      <c r="AC65" s="56"/>
      <c r="AD65" s="39"/>
      <c r="AE65" s="53"/>
      <c r="AF65" s="53"/>
      <c r="AG65" s="53"/>
      <c r="AH65" s="39"/>
    </row>
    <row r="66" ht="13.5" customHeight="1">
      <c r="A66" s="53">
        <v>7.0</v>
      </c>
      <c r="B66" s="66"/>
      <c r="C66" s="53"/>
      <c r="D66" s="55"/>
      <c r="E66" s="55"/>
      <c r="F66" s="55"/>
      <c r="G66" s="39"/>
      <c r="H66" s="53"/>
      <c r="I66" s="53"/>
      <c r="J66" s="53"/>
      <c r="K66" s="53"/>
      <c r="L66" s="56"/>
      <c r="M66" s="39"/>
      <c r="N66" s="53"/>
      <c r="O66" s="53"/>
      <c r="P66" s="53"/>
      <c r="Q66" s="39"/>
      <c r="R66" s="53">
        <v>8.0</v>
      </c>
      <c r="S66" s="53"/>
      <c r="T66" s="53"/>
      <c r="U66" s="53"/>
      <c r="V66" s="53"/>
      <c r="W66" s="53"/>
      <c r="X66" s="39"/>
      <c r="Y66" s="53"/>
      <c r="Z66" s="53"/>
      <c r="AA66" s="53"/>
      <c r="AB66" s="53"/>
      <c r="AC66" s="56"/>
      <c r="AD66" s="39"/>
      <c r="AE66" s="53"/>
      <c r="AF66" s="53"/>
      <c r="AG66" s="53"/>
      <c r="AH66" s="39"/>
    </row>
    <row r="67" ht="13.5" customHeight="1">
      <c r="A67" s="53">
        <v>8.0</v>
      </c>
      <c r="B67" s="66"/>
      <c r="C67" s="53"/>
      <c r="D67" s="55"/>
      <c r="E67" s="55"/>
      <c r="F67" s="55"/>
      <c r="G67" s="39"/>
      <c r="H67" s="53"/>
      <c r="I67" s="53"/>
      <c r="J67" s="53"/>
      <c r="K67" s="53"/>
      <c r="L67" s="56"/>
      <c r="M67" s="39"/>
      <c r="N67" s="53"/>
      <c r="O67" s="53"/>
      <c r="P67" s="53"/>
      <c r="Q67" s="39"/>
      <c r="R67" s="53">
        <v>9.0</v>
      </c>
      <c r="S67" s="53"/>
      <c r="T67" s="53"/>
      <c r="U67" s="53"/>
      <c r="V67" s="53"/>
      <c r="W67" s="53"/>
      <c r="X67" s="39"/>
      <c r="Y67" s="53"/>
      <c r="Z67" s="53"/>
      <c r="AA67" s="53"/>
      <c r="AB67" s="53"/>
      <c r="AC67" s="56"/>
      <c r="AD67" s="39"/>
      <c r="AE67" s="53"/>
      <c r="AF67" s="53"/>
      <c r="AG67" s="53"/>
      <c r="AH67" s="39"/>
    </row>
    <row r="68" ht="13.5" customHeight="1">
      <c r="A68" s="53">
        <v>9.0</v>
      </c>
      <c r="B68" s="66"/>
      <c r="C68" s="53"/>
      <c r="D68" s="55"/>
      <c r="E68" s="55"/>
      <c r="F68" s="55"/>
      <c r="G68" s="39"/>
      <c r="H68" s="53"/>
      <c r="I68" s="53"/>
      <c r="J68" s="53"/>
      <c r="K68" s="53"/>
      <c r="L68" s="56"/>
      <c r="M68" s="39"/>
      <c r="N68" s="53"/>
      <c r="O68" s="53"/>
      <c r="P68" s="53"/>
      <c r="Q68" s="39"/>
      <c r="R68" s="53">
        <v>10.0</v>
      </c>
      <c r="S68" s="53"/>
      <c r="T68" s="53"/>
      <c r="U68" s="53"/>
      <c r="V68" s="53"/>
      <c r="W68" s="53"/>
      <c r="X68" s="39"/>
      <c r="Y68" s="53"/>
      <c r="Z68" s="53"/>
      <c r="AA68" s="53"/>
      <c r="AB68" s="53"/>
      <c r="AC68" s="56"/>
      <c r="AD68" s="39"/>
      <c r="AE68" s="53"/>
      <c r="AF68" s="53"/>
      <c r="AG68" s="53"/>
      <c r="AH68" s="39"/>
    </row>
    <row r="69" ht="15.0" customHeight="1">
      <c r="A69" s="53">
        <v>10.0</v>
      </c>
      <c r="B69" s="66"/>
      <c r="C69" s="53"/>
      <c r="D69" s="55"/>
      <c r="E69" s="55"/>
      <c r="F69" s="55"/>
      <c r="G69" s="58"/>
      <c r="H69" s="59"/>
      <c r="I69" s="59"/>
      <c r="J69" s="59"/>
      <c r="K69" s="59"/>
      <c r="L69" s="59"/>
      <c r="M69" s="58"/>
      <c r="N69" s="59"/>
      <c r="O69" s="59"/>
      <c r="P69" s="59"/>
      <c r="Q69" s="39"/>
      <c r="R69" s="59" t="s">
        <v>36</v>
      </c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8"/>
      <c r="AE69" s="59"/>
      <c r="AF69" s="59"/>
      <c r="AG69" s="59"/>
      <c r="AH69" s="39"/>
    </row>
    <row r="70" ht="13.5" customHeight="1">
      <c r="A70" s="59"/>
      <c r="B70" s="72"/>
      <c r="C70" s="59"/>
      <c r="D70" s="73"/>
      <c r="E70" s="73"/>
      <c r="F70" s="73"/>
      <c r="G70" s="39"/>
      <c r="H70" s="53"/>
      <c r="I70" s="53"/>
      <c r="J70" s="53"/>
      <c r="K70" s="53"/>
      <c r="L70" s="56"/>
      <c r="M70" s="39"/>
      <c r="N70" s="53"/>
      <c r="O70" s="53"/>
      <c r="P70" s="53"/>
      <c r="Q70" s="39"/>
      <c r="R70" s="53">
        <v>1.0</v>
      </c>
      <c r="S70" s="53"/>
      <c r="T70" s="53"/>
      <c r="U70" s="53"/>
      <c r="V70" s="53"/>
      <c r="W70" s="53"/>
      <c r="X70" s="39"/>
      <c r="Y70" s="53"/>
      <c r="Z70" s="53"/>
      <c r="AA70" s="53"/>
      <c r="AB70" s="53"/>
      <c r="AC70" s="56"/>
      <c r="AD70" s="39"/>
      <c r="AE70" s="53"/>
      <c r="AF70" s="53"/>
      <c r="AG70" s="53"/>
      <c r="AH70" s="39"/>
    </row>
    <row r="71" ht="13.5" customHeight="1">
      <c r="A71" s="53">
        <v>1.0</v>
      </c>
      <c r="B71" s="66"/>
      <c r="C71" s="53"/>
      <c r="D71" s="55"/>
      <c r="E71" s="55"/>
      <c r="F71" s="55"/>
      <c r="G71" s="39"/>
      <c r="H71" s="53"/>
      <c r="I71" s="53"/>
      <c r="J71" s="53"/>
      <c r="K71" s="53"/>
      <c r="L71" s="56"/>
      <c r="M71" s="39"/>
      <c r="N71" s="53"/>
      <c r="O71" s="53"/>
      <c r="P71" s="53"/>
      <c r="Q71" s="39"/>
      <c r="R71" s="53">
        <v>2.0</v>
      </c>
      <c r="S71" s="53"/>
      <c r="T71" s="53"/>
      <c r="U71" s="53"/>
      <c r="V71" s="53"/>
      <c r="W71" s="53"/>
      <c r="X71" s="39"/>
      <c r="Y71" s="53"/>
      <c r="Z71" s="53"/>
      <c r="AA71" s="53"/>
      <c r="AB71" s="53"/>
      <c r="AC71" s="56"/>
      <c r="AD71" s="39"/>
      <c r="AE71" s="53"/>
      <c r="AF71" s="53"/>
      <c r="AG71" s="53"/>
      <c r="AH71" s="39"/>
    </row>
    <row r="72" ht="13.5" customHeight="1">
      <c r="A72" s="53">
        <v>2.0</v>
      </c>
      <c r="B72" s="66"/>
      <c r="C72" s="53"/>
      <c r="D72" s="55"/>
      <c r="E72" s="55"/>
      <c r="F72" s="55"/>
      <c r="G72" s="39"/>
      <c r="H72" s="53"/>
      <c r="I72" s="53"/>
      <c r="J72" s="53"/>
      <c r="K72" s="53"/>
      <c r="L72" s="56"/>
      <c r="M72" s="39"/>
      <c r="N72" s="53"/>
      <c r="O72" s="53"/>
      <c r="P72" s="53"/>
      <c r="Q72" s="39"/>
      <c r="R72" s="53">
        <v>3.0</v>
      </c>
      <c r="S72" s="53"/>
      <c r="T72" s="53"/>
      <c r="U72" s="53"/>
      <c r="V72" s="53"/>
      <c r="W72" s="53"/>
      <c r="X72" s="39"/>
      <c r="Y72" s="53"/>
      <c r="Z72" s="53"/>
      <c r="AA72" s="53"/>
      <c r="AB72" s="53"/>
      <c r="AC72" s="56"/>
      <c r="AD72" s="39"/>
      <c r="AE72" s="53"/>
      <c r="AF72" s="53"/>
      <c r="AG72" s="53"/>
      <c r="AH72" s="39"/>
    </row>
    <row r="73" ht="13.5" customHeight="1">
      <c r="A73" s="53">
        <v>3.0</v>
      </c>
      <c r="B73" s="66"/>
      <c r="C73" s="53"/>
      <c r="D73" s="55"/>
      <c r="E73" s="55"/>
      <c r="F73" s="55"/>
      <c r="G73" s="39"/>
      <c r="H73" s="53"/>
      <c r="I73" s="53"/>
      <c r="J73" s="53"/>
      <c r="K73" s="53"/>
      <c r="L73" s="56"/>
      <c r="M73" s="39"/>
      <c r="N73" s="53"/>
      <c r="O73" s="53"/>
      <c r="P73" s="53"/>
      <c r="Q73" s="39"/>
      <c r="R73" s="53">
        <v>4.0</v>
      </c>
      <c r="S73" s="53"/>
      <c r="T73" s="53"/>
      <c r="U73" s="53"/>
      <c r="V73" s="53"/>
      <c r="W73" s="53"/>
      <c r="X73" s="39"/>
      <c r="Y73" s="53"/>
      <c r="Z73" s="53"/>
      <c r="AA73" s="53"/>
      <c r="AB73" s="53"/>
      <c r="AC73" s="56"/>
      <c r="AD73" s="39"/>
      <c r="AE73" s="53"/>
      <c r="AF73" s="53"/>
      <c r="AG73" s="53"/>
      <c r="AH73" s="39"/>
    </row>
    <row r="74" ht="13.5" customHeight="1">
      <c r="A74" s="53">
        <v>4.0</v>
      </c>
      <c r="B74" s="66"/>
      <c r="C74" s="53"/>
      <c r="D74" s="55"/>
      <c r="E74" s="55"/>
      <c r="F74" s="55"/>
      <c r="G74" s="39"/>
      <c r="H74" s="53"/>
      <c r="I74" s="53"/>
      <c r="J74" s="53"/>
      <c r="K74" s="53"/>
      <c r="L74" s="56"/>
      <c r="M74" s="39"/>
      <c r="N74" s="53"/>
      <c r="O74" s="53"/>
      <c r="P74" s="53"/>
      <c r="Q74" s="39"/>
      <c r="R74" s="53">
        <v>5.0</v>
      </c>
      <c r="S74" s="53"/>
      <c r="T74" s="53"/>
      <c r="U74" s="53"/>
      <c r="V74" s="53"/>
      <c r="W74" s="53"/>
      <c r="X74" s="39"/>
      <c r="Y74" s="53"/>
      <c r="Z74" s="53"/>
      <c r="AA74" s="53"/>
      <c r="AB74" s="53"/>
      <c r="AC74" s="56"/>
      <c r="AD74" s="39"/>
      <c r="AE74" s="53"/>
      <c r="AF74" s="53"/>
      <c r="AG74" s="53"/>
      <c r="AH74" s="39"/>
    </row>
    <row r="75" ht="13.5" customHeight="1">
      <c r="A75" s="53">
        <v>5.0</v>
      </c>
      <c r="B75" s="66"/>
      <c r="C75" s="53"/>
      <c r="D75" s="55"/>
      <c r="E75" s="55"/>
      <c r="F75" s="55"/>
      <c r="G75" s="39"/>
      <c r="H75" s="53"/>
      <c r="I75" s="53"/>
      <c r="J75" s="53"/>
      <c r="K75" s="53"/>
      <c r="L75" s="56"/>
      <c r="M75" s="39"/>
      <c r="N75" s="53"/>
      <c r="O75" s="53"/>
      <c r="P75" s="53"/>
      <c r="Q75" s="39"/>
      <c r="R75" s="53">
        <v>6.0</v>
      </c>
      <c r="S75" s="53"/>
      <c r="T75" s="53"/>
      <c r="U75" s="53"/>
      <c r="V75" s="53"/>
      <c r="W75" s="53"/>
      <c r="X75" s="39"/>
      <c r="Y75" s="53"/>
      <c r="Z75" s="53"/>
      <c r="AA75" s="53"/>
      <c r="AB75" s="53"/>
      <c r="AC75" s="56"/>
      <c r="AD75" s="39"/>
      <c r="AE75" s="53"/>
      <c r="AF75" s="53"/>
      <c r="AG75" s="53"/>
      <c r="AH75" s="39"/>
    </row>
    <row r="76" ht="13.5" customHeight="1">
      <c r="A76" s="53">
        <v>6.0</v>
      </c>
      <c r="B76" s="66"/>
      <c r="C76" s="53"/>
      <c r="D76" s="55"/>
      <c r="E76" s="55"/>
      <c r="F76" s="55"/>
      <c r="G76" s="39"/>
      <c r="H76" s="53"/>
      <c r="I76" s="53"/>
      <c r="J76" s="53"/>
      <c r="K76" s="53"/>
      <c r="L76" s="56"/>
      <c r="M76" s="39"/>
      <c r="N76" s="53"/>
      <c r="O76" s="53"/>
      <c r="P76" s="53"/>
      <c r="Q76" s="39"/>
      <c r="R76" s="53">
        <v>7.0</v>
      </c>
      <c r="S76" s="53"/>
      <c r="T76" s="53"/>
      <c r="U76" s="53"/>
      <c r="V76" s="53"/>
      <c r="W76" s="53"/>
      <c r="X76" s="39"/>
      <c r="Y76" s="53"/>
      <c r="Z76" s="53"/>
      <c r="AA76" s="53"/>
      <c r="AB76" s="53"/>
      <c r="AC76" s="56"/>
      <c r="AD76" s="39"/>
      <c r="AE76" s="53"/>
      <c r="AF76" s="53"/>
      <c r="AG76" s="53"/>
      <c r="AH76" s="39"/>
    </row>
    <row r="77" ht="13.5" customHeight="1">
      <c r="A77" s="53">
        <v>7.0</v>
      </c>
      <c r="B77" s="66"/>
      <c r="C77" s="53"/>
      <c r="D77" s="55"/>
      <c r="E77" s="55"/>
      <c r="F77" s="55"/>
      <c r="G77" s="39"/>
      <c r="H77" s="53"/>
      <c r="I77" s="53"/>
      <c r="J77" s="53"/>
      <c r="K77" s="53"/>
      <c r="L77" s="56"/>
      <c r="M77" s="39"/>
      <c r="N77" s="53"/>
      <c r="O77" s="53"/>
      <c r="P77" s="53"/>
      <c r="Q77" s="39"/>
      <c r="R77" s="53">
        <v>8.0</v>
      </c>
      <c r="S77" s="53"/>
      <c r="T77" s="53"/>
      <c r="U77" s="53"/>
      <c r="V77" s="53"/>
      <c r="W77" s="53"/>
      <c r="X77" s="39"/>
      <c r="Y77" s="53"/>
      <c r="Z77" s="53"/>
      <c r="AA77" s="53"/>
      <c r="AB77" s="53"/>
      <c r="AC77" s="56"/>
      <c r="AD77" s="39"/>
      <c r="AE77" s="53"/>
      <c r="AF77" s="53"/>
      <c r="AG77" s="53"/>
      <c r="AH77" s="39"/>
    </row>
    <row r="78" ht="13.5" customHeight="1">
      <c r="A78" s="53">
        <v>8.0</v>
      </c>
      <c r="B78" s="66"/>
      <c r="C78" s="53"/>
      <c r="D78" s="55"/>
      <c r="E78" s="55"/>
      <c r="F78" s="55"/>
      <c r="G78" s="39"/>
      <c r="H78" s="53"/>
      <c r="I78" s="53"/>
      <c r="J78" s="53"/>
      <c r="K78" s="53"/>
      <c r="L78" s="56"/>
      <c r="M78" s="39"/>
      <c r="N78" s="53"/>
      <c r="O78" s="53"/>
      <c r="P78" s="53"/>
      <c r="Q78" s="39"/>
      <c r="R78" s="53">
        <v>9.0</v>
      </c>
      <c r="S78" s="53"/>
      <c r="T78" s="53"/>
      <c r="U78" s="53"/>
      <c r="V78" s="53"/>
      <c r="W78" s="53"/>
      <c r="X78" s="39"/>
      <c r="Y78" s="53"/>
      <c r="Z78" s="53"/>
      <c r="AA78" s="53"/>
      <c r="AB78" s="53"/>
      <c r="AC78" s="56"/>
      <c r="AD78" s="39"/>
      <c r="AE78" s="53"/>
      <c r="AF78" s="53"/>
      <c r="AG78" s="53"/>
      <c r="AH78" s="39"/>
    </row>
    <row r="79" ht="13.5" customHeight="1">
      <c r="A79" s="53">
        <v>9.0</v>
      </c>
      <c r="B79" s="66"/>
      <c r="C79" s="53"/>
      <c r="D79" s="55"/>
      <c r="E79" s="55"/>
      <c r="F79" s="55"/>
      <c r="G79" s="39"/>
      <c r="H79" s="53"/>
      <c r="I79" s="53"/>
      <c r="J79" s="53"/>
      <c r="K79" s="53"/>
      <c r="L79" s="56"/>
      <c r="M79" s="39"/>
      <c r="N79" s="53"/>
      <c r="O79" s="53"/>
      <c r="P79" s="53"/>
      <c r="Q79" s="39"/>
      <c r="R79" s="53">
        <v>10.0</v>
      </c>
      <c r="S79" s="53"/>
      <c r="T79" s="53"/>
      <c r="U79" s="53"/>
      <c r="V79" s="53"/>
      <c r="W79" s="53"/>
      <c r="X79" s="39"/>
      <c r="Y79" s="53"/>
      <c r="Z79" s="53"/>
      <c r="AA79" s="53"/>
      <c r="AB79" s="53"/>
      <c r="AC79" s="56"/>
      <c r="AD79" s="39"/>
      <c r="AE79" s="53"/>
      <c r="AF79" s="53"/>
      <c r="AG79" s="53"/>
      <c r="AH79" s="39"/>
    </row>
    <row r="80" ht="15.0" customHeight="1">
      <c r="A80" s="53">
        <v>10.0</v>
      </c>
      <c r="B80" s="66"/>
      <c r="C80" s="53"/>
      <c r="D80" s="55"/>
      <c r="E80" s="55"/>
      <c r="F80" s="55"/>
      <c r="G80" s="58"/>
      <c r="H80" s="59"/>
      <c r="I80" s="59"/>
      <c r="J80" s="59"/>
      <c r="K80" s="59"/>
      <c r="L80" s="59"/>
      <c r="M80" s="58"/>
      <c r="N80" s="59"/>
      <c r="O80" s="59"/>
      <c r="P80" s="59"/>
      <c r="Q80" s="3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8"/>
      <c r="AE80" s="59"/>
      <c r="AF80" s="59"/>
      <c r="AG80" s="59"/>
      <c r="AH80" s="39"/>
    </row>
    <row r="81" ht="13.5" customHeight="1">
      <c r="A81" s="67"/>
      <c r="B81" s="74"/>
      <c r="C81" s="67"/>
      <c r="D81" s="75"/>
      <c r="E81" s="75"/>
      <c r="F81" s="75"/>
      <c r="G81" s="39"/>
      <c r="H81" s="53"/>
      <c r="I81" s="53"/>
      <c r="J81" s="53"/>
      <c r="K81" s="53"/>
      <c r="L81" s="56"/>
      <c r="M81" s="39"/>
      <c r="N81" s="53"/>
      <c r="O81" s="53"/>
      <c r="P81" s="53"/>
      <c r="Q81" s="39"/>
      <c r="R81" s="53">
        <v>1.0</v>
      </c>
      <c r="S81" s="53"/>
      <c r="T81" s="53"/>
      <c r="U81" s="53"/>
      <c r="V81" s="53"/>
      <c r="W81" s="53"/>
      <c r="X81" s="39"/>
      <c r="Y81" s="53"/>
      <c r="Z81" s="53"/>
      <c r="AA81" s="53"/>
      <c r="AB81" s="53"/>
      <c r="AC81" s="56"/>
      <c r="AD81" s="39"/>
      <c r="AE81" s="53"/>
      <c r="AF81" s="53"/>
      <c r="AG81" s="53"/>
      <c r="AH81" s="39"/>
    </row>
    <row r="82" ht="13.5" customHeight="1">
      <c r="A82" s="53">
        <v>1.0</v>
      </c>
      <c r="B82" s="66"/>
      <c r="C82" s="53"/>
      <c r="D82" s="55"/>
      <c r="E82" s="55"/>
      <c r="F82" s="55"/>
      <c r="G82" s="39"/>
      <c r="H82" s="53"/>
      <c r="I82" s="53"/>
      <c r="J82" s="53"/>
      <c r="K82" s="53"/>
      <c r="L82" s="56"/>
      <c r="M82" s="39"/>
      <c r="N82" s="53"/>
      <c r="O82" s="53"/>
      <c r="P82" s="53"/>
      <c r="Q82" s="39"/>
      <c r="R82" s="53">
        <v>2.0</v>
      </c>
      <c r="S82" s="53"/>
      <c r="T82" s="53"/>
      <c r="U82" s="53"/>
      <c r="V82" s="53"/>
      <c r="W82" s="53"/>
      <c r="X82" s="39"/>
      <c r="Y82" s="53"/>
      <c r="Z82" s="53"/>
      <c r="AA82" s="53"/>
      <c r="AB82" s="53"/>
      <c r="AC82" s="56"/>
      <c r="AD82" s="39"/>
      <c r="AE82" s="53"/>
      <c r="AF82" s="53"/>
      <c r="AG82" s="53"/>
      <c r="AH82" s="39"/>
    </row>
    <row r="83" ht="13.5" customHeight="1">
      <c r="A83" s="53">
        <v>2.0</v>
      </c>
      <c r="B83" s="66"/>
      <c r="C83" s="53"/>
      <c r="D83" s="55"/>
      <c r="E83" s="55"/>
      <c r="F83" s="55"/>
      <c r="G83" s="39"/>
      <c r="H83" s="53"/>
      <c r="I83" s="53"/>
      <c r="J83" s="53"/>
      <c r="K83" s="53"/>
      <c r="L83" s="56"/>
      <c r="M83" s="39"/>
      <c r="N83" s="53"/>
      <c r="O83" s="53"/>
      <c r="P83" s="53"/>
      <c r="Q83" s="39"/>
      <c r="R83" s="53">
        <v>3.0</v>
      </c>
      <c r="S83" s="53"/>
      <c r="T83" s="53"/>
      <c r="U83" s="53"/>
      <c r="V83" s="53"/>
      <c r="W83" s="53"/>
      <c r="X83" s="39"/>
      <c r="Y83" s="53"/>
      <c r="Z83" s="53"/>
      <c r="AA83" s="53"/>
      <c r="AB83" s="53"/>
      <c r="AC83" s="56"/>
      <c r="AD83" s="39"/>
      <c r="AE83" s="53"/>
      <c r="AF83" s="53"/>
      <c r="AG83" s="53"/>
      <c r="AH83" s="39"/>
    </row>
    <row r="84" ht="13.5" customHeight="1">
      <c r="A84" s="53">
        <v>3.0</v>
      </c>
      <c r="B84" s="66"/>
      <c r="C84" s="53"/>
      <c r="D84" s="55"/>
      <c r="E84" s="55"/>
      <c r="F84" s="55"/>
      <c r="G84" s="39"/>
      <c r="H84" s="53"/>
      <c r="I84" s="53"/>
      <c r="J84" s="53"/>
      <c r="K84" s="53"/>
      <c r="L84" s="56"/>
      <c r="M84" s="39"/>
      <c r="N84" s="53"/>
      <c r="O84" s="53"/>
      <c r="P84" s="53"/>
      <c r="Q84" s="39"/>
      <c r="R84" s="53">
        <v>4.0</v>
      </c>
      <c r="S84" s="53"/>
      <c r="T84" s="53"/>
      <c r="U84" s="53"/>
      <c r="V84" s="53"/>
      <c r="W84" s="53"/>
      <c r="X84" s="39"/>
      <c r="Y84" s="53"/>
      <c r="Z84" s="53"/>
      <c r="AA84" s="53"/>
      <c r="AB84" s="53"/>
      <c r="AC84" s="56"/>
      <c r="AD84" s="39"/>
      <c r="AE84" s="53"/>
      <c r="AF84" s="53"/>
      <c r="AG84" s="53"/>
      <c r="AH84" s="39"/>
    </row>
    <row r="85" ht="13.5" customHeight="1">
      <c r="A85" s="53">
        <v>4.0</v>
      </c>
      <c r="B85" s="66"/>
      <c r="C85" s="53"/>
      <c r="D85" s="55"/>
      <c r="E85" s="55"/>
      <c r="F85" s="55"/>
      <c r="G85" s="39"/>
      <c r="H85" s="53"/>
      <c r="I85" s="53"/>
      <c r="J85" s="53"/>
      <c r="K85" s="53"/>
      <c r="L85" s="56"/>
      <c r="M85" s="39"/>
      <c r="N85" s="53"/>
      <c r="O85" s="53"/>
      <c r="P85" s="53"/>
      <c r="Q85" s="39"/>
      <c r="R85" s="53">
        <v>5.0</v>
      </c>
      <c r="S85" s="53"/>
      <c r="T85" s="53"/>
      <c r="U85" s="53"/>
      <c r="V85" s="53"/>
      <c r="W85" s="53"/>
      <c r="X85" s="39"/>
      <c r="Y85" s="53"/>
      <c r="Z85" s="53"/>
      <c r="AA85" s="53"/>
      <c r="AB85" s="53"/>
      <c r="AC85" s="56"/>
      <c r="AD85" s="39"/>
      <c r="AE85" s="53"/>
      <c r="AF85" s="53"/>
      <c r="AG85" s="53"/>
      <c r="AH85" s="39"/>
    </row>
    <row r="86" ht="13.5" customHeight="1">
      <c r="A86" s="53">
        <v>5.0</v>
      </c>
      <c r="B86" s="66"/>
      <c r="C86" s="53"/>
      <c r="D86" s="55"/>
      <c r="E86" s="55"/>
      <c r="F86" s="55"/>
      <c r="G86" s="39"/>
      <c r="H86" s="53"/>
      <c r="I86" s="53"/>
      <c r="J86" s="53"/>
      <c r="K86" s="53"/>
      <c r="L86" s="56"/>
      <c r="M86" s="39"/>
      <c r="N86" s="53"/>
      <c r="O86" s="53"/>
      <c r="P86" s="53"/>
      <c r="Q86" s="39"/>
      <c r="R86" s="53">
        <v>6.0</v>
      </c>
      <c r="S86" s="53"/>
      <c r="T86" s="53"/>
      <c r="U86" s="53"/>
      <c r="V86" s="53"/>
      <c r="W86" s="53"/>
      <c r="X86" s="39"/>
      <c r="Y86" s="53"/>
      <c r="Z86" s="53"/>
      <c r="AA86" s="53"/>
      <c r="AB86" s="53"/>
      <c r="AC86" s="56"/>
      <c r="AD86" s="39"/>
      <c r="AE86" s="53"/>
      <c r="AF86" s="53"/>
      <c r="AG86" s="53"/>
      <c r="AH86" s="39"/>
    </row>
    <row r="87" ht="13.5" customHeight="1">
      <c r="A87" s="53">
        <v>6.0</v>
      </c>
      <c r="B87" s="66"/>
      <c r="C87" s="53"/>
      <c r="D87" s="55"/>
      <c r="E87" s="55"/>
      <c r="F87" s="55"/>
      <c r="G87" s="39"/>
      <c r="H87" s="53"/>
      <c r="I87" s="53"/>
      <c r="J87" s="53"/>
      <c r="K87" s="53"/>
      <c r="L87" s="56"/>
      <c r="M87" s="39"/>
      <c r="N87" s="53"/>
      <c r="O87" s="53"/>
      <c r="P87" s="53"/>
      <c r="Q87" s="39"/>
      <c r="R87" s="53">
        <v>7.0</v>
      </c>
      <c r="S87" s="53"/>
      <c r="T87" s="53"/>
      <c r="U87" s="53"/>
      <c r="V87" s="53"/>
      <c r="W87" s="53"/>
      <c r="X87" s="39"/>
      <c r="Y87" s="53"/>
      <c r="Z87" s="53"/>
      <c r="AA87" s="53"/>
      <c r="AB87" s="53"/>
      <c r="AC87" s="56"/>
      <c r="AD87" s="39"/>
      <c r="AE87" s="53"/>
      <c r="AF87" s="53"/>
      <c r="AG87" s="53"/>
      <c r="AH87" s="39"/>
    </row>
    <row r="88" ht="13.5" customHeight="1">
      <c r="A88" s="53">
        <v>7.0</v>
      </c>
      <c r="B88" s="66"/>
      <c r="C88" s="53"/>
      <c r="D88" s="55"/>
      <c r="E88" s="55"/>
      <c r="F88" s="55"/>
      <c r="G88" s="39"/>
      <c r="H88" s="53"/>
      <c r="I88" s="53"/>
      <c r="J88" s="53"/>
      <c r="K88" s="53"/>
      <c r="L88" s="56"/>
      <c r="M88" s="39"/>
      <c r="N88" s="53"/>
      <c r="O88" s="53"/>
      <c r="P88" s="53"/>
      <c r="Q88" s="39"/>
      <c r="R88" s="53">
        <v>8.0</v>
      </c>
      <c r="S88" s="53"/>
      <c r="T88" s="53"/>
      <c r="U88" s="53"/>
      <c r="V88" s="53"/>
      <c r="W88" s="53"/>
      <c r="X88" s="39"/>
      <c r="Y88" s="53"/>
      <c r="Z88" s="53"/>
      <c r="AA88" s="53"/>
      <c r="AB88" s="53"/>
      <c r="AC88" s="56"/>
      <c r="AD88" s="39"/>
      <c r="AE88" s="53"/>
      <c r="AF88" s="53"/>
      <c r="AG88" s="53"/>
      <c r="AH88" s="39"/>
    </row>
    <row r="89" ht="13.5" customHeight="1">
      <c r="A89" s="53">
        <v>8.0</v>
      </c>
      <c r="B89" s="66"/>
      <c r="C89" s="53"/>
      <c r="D89" s="55"/>
      <c r="E89" s="55"/>
      <c r="F89" s="55"/>
      <c r="G89" s="39"/>
      <c r="H89" s="53"/>
      <c r="I89" s="53"/>
      <c r="J89" s="53"/>
      <c r="K89" s="53"/>
      <c r="L89" s="56"/>
      <c r="M89" s="39"/>
      <c r="N89" s="53"/>
      <c r="O89" s="53"/>
      <c r="P89" s="53"/>
      <c r="Q89" s="39"/>
      <c r="R89" s="53">
        <v>9.0</v>
      </c>
      <c r="S89" s="53"/>
      <c r="T89" s="53"/>
      <c r="U89" s="53"/>
      <c r="V89" s="53"/>
      <c r="W89" s="53"/>
      <c r="X89" s="39"/>
      <c r="Y89" s="53"/>
      <c r="Z89" s="53"/>
      <c r="AA89" s="53"/>
      <c r="AB89" s="53"/>
      <c r="AC89" s="56"/>
      <c r="AD89" s="39"/>
      <c r="AE89" s="53"/>
      <c r="AF89" s="53"/>
      <c r="AG89" s="53"/>
      <c r="AH89" s="39"/>
    </row>
    <row r="90" ht="13.5" customHeight="1">
      <c r="A90" s="53">
        <v>9.0</v>
      </c>
      <c r="B90" s="66"/>
      <c r="C90" s="53"/>
      <c r="D90" s="55"/>
      <c r="E90" s="55"/>
      <c r="F90" s="55"/>
      <c r="G90" s="39"/>
      <c r="H90" s="53"/>
      <c r="I90" s="53"/>
      <c r="J90" s="53"/>
      <c r="K90" s="53"/>
      <c r="L90" s="56"/>
      <c r="M90" s="39"/>
      <c r="N90" s="53"/>
      <c r="O90" s="53"/>
      <c r="P90" s="53"/>
      <c r="Q90" s="39"/>
      <c r="R90" s="53">
        <v>10.0</v>
      </c>
      <c r="S90" s="53"/>
      <c r="T90" s="53"/>
      <c r="U90" s="53"/>
      <c r="V90" s="53"/>
      <c r="W90" s="53"/>
      <c r="X90" s="39"/>
      <c r="Y90" s="53"/>
      <c r="Z90" s="53"/>
      <c r="AA90" s="53"/>
      <c r="AB90" s="53"/>
      <c r="AC90" s="56"/>
      <c r="AD90" s="39"/>
      <c r="AE90" s="53"/>
      <c r="AF90" s="53"/>
      <c r="AG90" s="53"/>
      <c r="AH90" s="39"/>
    </row>
    <row r="91" ht="15.0" customHeight="1">
      <c r="A91" s="53">
        <v>10.0</v>
      </c>
      <c r="B91" s="66"/>
      <c r="C91" s="53"/>
      <c r="D91" s="55"/>
      <c r="E91" s="55"/>
      <c r="F91" s="55"/>
      <c r="G91" s="58"/>
      <c r="H91" s="67"/>
      <c r="I91" s="67"/>
      <c r="J91" s="67"/>
      <c r="K91" s="67"/>
      <c r="L91" s="67"/>
      <c r="M91" s="58"/>
      <c r="N91" s="67"/>
      <c r="O91" s="67"/>
      <c r="P91" s="67"/>
      <c r="Q91" s="39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58"/>
      <c r="AE91" s="67"/>
      <c r="AF91" s="67"/>
      <c r="AG91" s="67"/>
      <c r="AH91" s="39"/>
    </row>
    <row r="92" ht="13.5" customHeight="1">
      <c r="B92" s="68"/>
      <c r="D92" s="69"/>
      <c r="E92" s="69"/>
      <c r="F92" s="69"/>
      <c r="G92" s="39"/>
      <c r="H92" s="53"/>
      <c r="I92" s="53"/>
      <c r="J92" s="53"/>
      <c r="K92" s="53"/>
      <c r="L92" s="56"/>
      <c r="M92" s="39"/>
      <c r="N92" s="53"/>
      <c r="O92" s="53"/>
      <c r="P92" s="53"/>
      <c r="Q92" s="39"/>
      <c r="R92" s="53">
        <v>1.0</v>
      </c>
      <c r="S92" s="53"/>
      <c r="T92" s="53"/>
      <c r="U92" s="53"/>
      <c r="V92" s="53"/>
      <c r="W92" s="53"/>
      <c r="X92" s="39"/>
      <c r="Y92" s="53"/>
      <c r="Z92" s="53"/>
      <c r="AA92" s="53"/>
      <c r="AB92" s="53"/>
      <c r="AC92" s="56"/>
      <c r="AD92" s="39"/>
      <c r="AE92" s="53"/>
      <c r="AF92" s="53"/>
      <c r="AG92" s="53"/>
      <c r="AH92" s="39"/>
    </row>
    <row r="93" ht="13.5" customHeight="1">
      <c r="A93" s="39"/>
      <c r="B93" s="42"/>
      <c r="C93" s="39"/>
      <c r="D93" s="43"/>
      <c r="E93" s="43"/>
      <c r="F93" s="43"/>
      <c r="G93" s="39"/>
      <c r="H93" s="53"/>
      <c r="I93" s="53"/>
      <c r="J93" s="53"/>
      <c r="K93" s="53"/>
      <c r="L93" s="56"/>
      <c r="M93" s="39"/>
      <c r="N93" s="53"/>
      <c r="O93" s="53"/>
      <c r="P93" s="53"/>
      <c r="Q93" s="39"/>
      <c r="R93" s="53">
        <v>2.0</v>
      </c>
      <c r="S93" s="53"/>
      <c r="T93" s="53"/>
      <c r="U93" s="53"/>
      <c r="V93" s="53"/>
      <c r="W93" s="53"/>
      <c r="X93" s="39"/>
      <c r="Y93" s="53"/>
      <c r="Z93" s="53"/>
      <c r="AA93" s="53"/>
      <c r="AB93" s="53"/>
      <c r="AC93" s="56"/>
      <c r="AD93" s="39"/>
      <c r="AE93" s="53"/>
      <c r="AF93" s="53"/>
      <c r="AG93" s="53"/>
      <c r="AH93" s="39"/>
    </row>
    <row r="94" ht="13.5" customHeight="1">
      <c r="B94" s="68"/>
      <c r="D94" s="69"/>
      <c r="E94" s="69"/>
      <c r="F94" s="69"/>
      <c r="G94" s="39"/>
      <c r="H94" s="53"/>
      <c r="I94" s="53"/>
      <c r="J94" s="53"/>
      <c r="K94" s="53"/>
      <c r="L94" s="56"/>
      <c r="M94" s="39"/>
      <c r="N94" s="53"/>
      <c r="O94" s="53"/>
      <c r="P94" s="53"/>
      <c r="Q94" s="39"/>
      <c r="R94" s="53">
        <v>3.0</v>
      </c>
      <c r="S94" s="53"/>
      <c r="T94" s="53"/>
      <c r="U94" s="53"/>
      <c r="V94" s="53"/>
      <c r="W94" s="53"/>
      <c r="X94" s="39"/>
      <c r="Y94" s="53"/>
      <c r="Z94" s="53"/>
      <c r="AA94" s="53"/>
      <c r="AB94" s="53"/>
      <c r="AC94" s="56"/>
      <c r="AD94" s="39"/>
      <c r="AE94" s="53"/>
      <c r="AF94" s="53"/>
      <c r="AG94" s="53"/>
      <c r="AH94" s="39"/>
    </row>
    <row r="95" ht="13.5" customHeight="1">
      <c r="A95" s="39"/>
      <c r="B95" s="42"/>
      <c r="C95" s="39"/>
      <c r="D95" s="43"/>
      <c r="E95" s="43"/>
      <c r="F95" s="43"/>
      <c r="G95" s="39"/>
      <c r="H95" s="53"/>
      <c r="I95" s="53"/>
      <c r="J95" s="53"/>
      <c r="K95" s="53"/>
      <c r="L95" s="56"/>
      <c r="M95" s="39"/>
      <c r="N95" s="53"/>
      <c r="O95" s="53"/>
      <c r="P95" s="53"/>
      <c r="Q95" s="39"/>
      <c r="R95" s="53">
        <v>4.0</v>
      </c>
      <c r="S95" s="53"/>
      <c r="T95" s="53"/>
      <c r="U95" s="53"/>
      <c r="V95" s="53"/>
      <c r="W95" s="53"/>
      <c r="X95" s="39"/>
      <c r="Y95" s="53"/>
      <c r="Z95" s="53"/>
      <c r="AA95" s="53"/>
      <c r="AB95" s="53"/>
      <c r="AC95" s="56"/>
      <c r="AD95" s="39"/>
      <c r="AE95" s="53"/>
      <c r="AF95" s="53"/>
      <c r="AG95" s="53"/>
      <c r="AH95" s="39"/>
    </row>
    <row r="96" ht="13.5" customHeight="1">
      <c r="A96" s="50" t="s">
        <v>52</v>
      </c>
      <c r="B96" s="71" t="s">
        <v>64</v>
      </c>
      <c r="C96" s="50" t="s">
        <v>65</v>
      </c>
      <c r="D96" s="50" t="s">
        <v>66</v>
      </c>
      <c r="E96" s="50" t="s">
        <v>56</v>
      </c>
      <c r="F96" s="50" t="s">
        <v>67</v>
      </c>
      <c r="G96" s="39"/>
      <c r="H96" s="53"/>
      <c r="I96" s="53"/>
      <c r="J96" s="53"/>
      <c r="K96" s="53"/>
      <c r="L96" s="56"/>
      <c r="M96" s="39"/>
      <c r="N96" s="53"/>
      <c r="O96" s="53"/>
      <c r="P96" s="53"/>
      <c r="Q96" s="39"/>
      <c r="R96" s="53">
        <v>5.0</v>
      </c>
      <c r="S96" s="53"/>
      <c r="T96" s="53"/>
      <c r="U96" s="53"/>
      <c r="V96" s="53"/>
      <c r="W96" s="53"/>
      <c r="X96" s="39"/>
      <c r="Y96" s="53"/>
      <c r="Z96" s="53"/>
      <c r="AA96" s="53"/>
      <c r="AB96" s="53"/>
      <c r="AC96" s="56"/>
      <c r="AD96" s="39"/>
      <c r="AE96" s="53"/>
      <c r="AF96" s="53"/>
      <c r="AG96" s="53"/>
      <c r="AH96" s="39"/>
    </row>
    <row r="97" ht="13.5" customHeight="1">
      <c r="A97" s="53">
        <v>1.0</v>
      </c>
      <c r="B97" s="66"/>
      <c r="C97" s="53"/>
      <c r="D97" s="55"/>
      <c r="E97" s="55"/>
      <c r="F97" s="55"/>
      <c r="G97" s="39"/>
      <c r="H97" s="53"/>
      <c r="I97" s="53"/>
      <c r="J97" s="53"/>
      <c r="K97" s="53"/>
      <c r="L97" s="56"/>
      <c r="M97" s="39"/>
      <c r="N97" s="53"/>
      <c r="O97" s="53"/>
      <c r="P97" s="53"/>
      <c r="Q97" s="39"/>
      <c r="R97" s="53">
        <v>6.0</v>
      </c>
      <c r="S97" s="53"/>
      <c r="T97" s="53"/>
      <c r="U97" s="53"/>
      <c r="V97" s="53"/>
      <c r="W97" s="53"/>
      <c r="X97" s="39"/>
      <c r="Y97" s="53"/>
      <c r="Z97" s="53"/>
      <c r="AA97" s="53"/>
      <c r="AB97" s="53"/>
      <c r="AC97" s="56"/>
      <c r="AD97" s="39"/>
      <c r="AE97" s="53"/>
      <c r="AF97" s="53"/>
      <c r="AG97" s="53"/>
      <c r="AH97" s="39"/>
    </row>
    <row r="98" ht="13.5" customHeight="1">
      <c r="A98" s="53">
        <v>2.0</v>
      </c>
      <c r="B98" s="66"/>
      <c r="C98" s="53"/>
      <c r="D98" s="55"/>
      <c r="E98" s="55"/>
      <c r="F98" s="55"/>
      <c r="G98" s="39"/>
      <c r="H98" s="53"/>
      <c r="I98" s="53"/>
      <c r="J98" s="53"/>
      <c r="K98" s="53"/>
      <c r="L98" s="56"/>
      <c r="M98" s="39"/>
      <c r="N98" s="53"/>
      <c r="O98" s="53"/>
      <c r="P98" s="53"/>
      <c r="Q98" s="39"/>
      <c r="R98" s="53">
        <v>7.0</v>
      </c>
      <c r="S98" s="53"/>
      <c r="T98" s="53"/>
      <c r="U98" s="53"/>
      <c r="V98" s="53"/>
      <c r="W98" s="53"/>
      <c r="X98" s="39"/>
      <c r="Y98" s="53"/>
      <c r="Z98" s="53"/>
      <c r="AA98" s="53"/>
      <c r="AB98" s="53"/>
      <c r="AC98" s="56"/>
      <c r="AD98" s="39"/>
      <c r="AE98" s="53"/>
      <c r="AF98" s="53"/>
      <c r="AG98" s="53"/>
      <c r="AH98" s="39"/>
    </row>
    <row r="99" ht="13.5" customHeight="1">
      <c r="A99" s="53">
        <v>3.0</v>
      </c>
      <c r="B99" s="66"/>
      <c r="C99" s="53"/>
      <c r="D99" s="55"/>
      <c r="E99" s="55"/>
      <c r="F99" s="55"/>
      <c r="G99" s="39"/>
      <c r="H99" s="53"/>
      <c r="I99" s="53"/>
      <c r="J99" s="53"/>
      <c r="K99" s="53"/>
      <c r="L99" s="56"/>
      <c r="M99" s="39"/>
      <c r="N99" s="53"/>
      <c r="O99" s="53"/>
      <c r="P99" s="53"/>
      <c r="Q99" s="39"/>
      <c r="R99" s="53">
        <v>8.0</v>
      </c>
      <c r="S99" s="53"/>
      <c r="T99" s="53"/>
      <c r="U99" s="53"/>
      <c r="V99" s="53"/>
      <c r="W99" s="53"/>
      <c r="X99" s="39"/>
      <c r="Y99" s="53"/>
      <c r="Z99" s="53"/>
      <c r="AA99" s="53"/>
      <c r="AB99" s="53"/>
      <c r="AC99" s="56"/>
      <c r="AD99" s="39"/>
      <c r="AE99" s="53"/>
      <c r="AF99" s="53"/>
      <c r="AG99" s="53"/>
      <c r="AH99" s="39"/>
    </row>
    <row r="100" ht="13.5" customHeight="1">
      <c r="A100" s="53">
        <v>4.0</v>
      </c>
      <c r="B100" s="66"/>
      <c r="C100" s="53"/>
      <c r="D100" s="55"/>
      <c r="E100" s="55"/>
      <c r="F100" s="55"/>
      <c r="G100" s="39"/>
      <c r="H100" s="53"/>
      <c r="I100" s="53"/>
      <c r="J100" s="53"/>
      <c r="K100" s="53"/>
      <c r="L100" s="56"/>
      <c r="M100" s="39"/>
      <c r="N100" s="53"/>
      <c r="O100" s="53"/>
      <c r="P100" s="53"/>
      <c r="Q100" s="39"/>
      <c r="R100" s="53">
        <v>9.0</v>
      </c>
      <c r="S100" s="53"/>
      <c r="T100" s="53"/>
      <c r="U100" s="53"/>
      <c r="V100" s="53"/>
      <c r="W100" s="53"/>
      <c r="X100" s="39"/>
      <c r="Y100" s="53"/>
      <c r="Z100" s="53"/>
      <c r="AA100" s="53"/>
      <c r="AB100" s="53"/>
      <c r="AC100" s="56"/>
      <c r="AD100" s="39"/>
      <c r="AE100" s="53"/>
      <c r="AF100" s="53"/>
      <c r="AG100" s="53"/>
      <c r="AH100" s="39"/>
    </row>
    <row r="101" ht="13.5" customHeight="1">
      <c r="A101" s="53">
        <v>5.0</v>
      </c>
      <c r="B101" s="66"/>
      <c r="C101" s="53"/>
      <c r="D101" s="55"/>
      <c r="E101" s="55"/>
      <c r="F101" s="55"/>
      <c r="G101" s="39"/>
      <c r="H101" s="53"/>
      <c r="I101" s="53"/>
      <c r="J101" s="53"/>
      <c r="K101" s="53"/>
      <c r="L101" s="56"/>
      <c r="M101" s="39"/>
      <c r="N101" s="53"/>
      <c r="O101" s="53"/>
      <c r="P101" s="53"/>
      <c r="Q101" s="39"/>
      <c r="R101" s="53">
        <v>10.0</v>
      </c>
      <c r="S101" s="53"/>
      <c r="T101" s="53"/>
      <c r="U101" s="53"/>
      <c r="V101" s="53"/>
      <c r="W101" s="53"/>
      <c r="X101" s="39"/>
      <c r="Y101" s="53"/>
      <c r="Z101" s="53"/>
      <c r="AA101" s="53"/>
      <c r="AB101" s="53"/>
      <c r="AC101" s="56"/>
      <c r="AD101" s="39"/>
      <c r="AE101" s="53"/>
      <c r="AF101" s="53"/>
      <c r="AG101" s="53"/>
      <c r="AH101" s="39"/>
    </row>
    <row r="102" ht="13.5" customHeight="1">
      <c r="A102" s="53">
        <v>6.0</v>
      </c>
      <c r="B102" s="66"/>
      <c r="C102" s="53"/>
      <c r="D102" s="55"/>
      <c r="E102" s="55"/>
      <c r="F102" s="55"/>
      <c r="G102" s="39"/>
      <c r="M102" s="39"/>
      <c r="N102" s="53"/>
      <c r="O102" s="53"/>
      <c r="P102" s="53"/>
      <c r="Q102" s="39"/>
      <c r="X102" s="39"/>
      <c r="AD102" s="39"/>
      <c r="AE102" s="53"/>
      <c r="AF102" s="53"/>
      <c r="AG102" s="53"/>
      <c r="AH102" s="39"/>
    </row>
    <row r="103" ht="13.5" customHeight="1">
      <c r="A103" s="53">
        <v>7.0</v>
      </c>
      <c r="B103" s="66"/>
      <c r="C103" s="53"/>
      <c r="D103" s="55"/>
      <c r="E103" s="55"/>
      <c r="F103" s="55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ht="13.5" customHeight="1">
      <c r="A104" s="53">
        <v>8.0</v>
      </c>
      <c r="B104" s="66"/>
      <c r="C104" s="53"/>
      <c r="D104" s="55"/>
      <c r="E104" s="55"/>
      <c r="F104" s="55"/>
    </row>
    <row r="105" ht="13.5" customHeight="1">
      <c r="A105" s="53">
        <v>9.0</v>
      </c>
      <c r="B105" s="66"/>
      <c r="C105" s="53"/>
      <c r="D105" s="55"/>
      <c r="E105" s="55"/>
      <c r="F105" s="55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ht="18.0" customHeight="1">
      <c r="A106" s="53">
        <v>10.0</v>
      </c>
      <c r="B106" s="66"/>
      <c r="C106" s="53"/>
      <c r="D106" s="55"/>
      <c r="E106" s="55"/>
      <c r="F106" s="55"/>
      <c r="G106" s="49"/>
      <c r="H106" s="50" t="s">
        <v>52</v>
      </c>
      <c r="I106" s="50" t="s">
        <v>58</v>
      </c>
      <c r="J106" s="50" t="s">
        <v>56</v>
      </c>
      <c r="K106" s="50" t="s">
        <v>59</v>
      </c>
      <c r="L106" s="45" t="s">
        <v>60</v>
      </c>
      <c r="M106" s="49"/>
      <c r="N106" s="50" t="s">
        <v>61</v>
      </c>
      <c r="O106" s="50" t="s">
        <v>62</v>
      </c>
      <c r="P106" s="50" t="s">
        <v>63</v>
      </c>
      <c r="Q106" s="13"/>
      <c r="R106" s="50" t="s">
        <v>52</v>
      </c>
      <c r="S106" s="50" t="s">
        <v>64</v>
      </c>
      <c r="T106" s="50" t="s">
        <v>65</v>
      </c>
      <c r="U106" s="50" t="s">
        <v>66</v>
      </c>
      <c r="V106" s="50" t="s">
        <v>56</v>
      </c>
      <c r="W106" s="50" t="s">
        <v>67</v>
      </c>
      <c r="X106" s="49"/>
      <c r="Y106" s="50" t="s">
        <v>52</v>
      </c>
      <c r="Z106" s="50" t="s">
        <v>58</v>
      </c>
      <c r="AA106" s="50" t="s">
        <v>56</v>
      </c>
      <c r="AB106" s="50" t="s">
        <v>59</v>
      </c>
      <c r="AC106" s="45" t="s">
        <v>60</v>
      </c>
      <c r="AD106" s="49"/>
      <c r="AE106" s="50" t="s">
        <v>61</v>
      </c>
      <c r="AF106" s="50" t="s">
        <v>62</v>
      </c>
      <c r="AG106" s="50" t="s">
        <v>63</v>
      </c>
      <c r="AH106" s="46"/>
    </row>
    <row r="107" ht="13.5" customHeight="1">
      <c r="A107" s="59" t="s">
        <v>36</v>
      </c>
      <c r="B107" s="72"/>
      <c r="C107" s="59"/>
      <c r="D107" s="73"/>
      <c r="E107" s="73"/>
      <c r="F107" s="73"/>
      <c r="G107" s="39"/>
      <c r="H107" s="53"/>
      <c r="I107" s="53"/>
      <c r="J107" s="53"/>
      <c r="K107" s="53"/>
      <c r="L107" s="56"/>
      <c r="M107" s="39"/>
      <c r="N107" s="53"/>
      <c r="O107" s="53"/>
      <c r="P107" s="53"/>
      <c r="Q107" s="39"/>
      <c r="R107" s="53">
        <v>1.0</v>
      </c>
      <c r="S107" s="53"/>
      <c r="T107" s="53"/>
      <c r="U107" s="53"/>
      <c r="V107" s="53"/>
      <c r="W107" s="53"/>
      <c r="X107" s="39"/>
      <c r="Y107" s="53"/>
      <c r="Z107" s="53"/>
      <c r="AA107" s="53"/>
      <c r="AB107" s="53"/>
      <c r="AC107" s="56"/>
      <c r="AD107" s="39"/>
      <c r="AE107" s="53"/>
      <c r="AF107" s="53"/>
      <c r="AG107" s="53"/>
      <c r="AH107" s="39"/>
    </row>
    <row r="108" ht="13.5" customHeight="1">
      <c r="A108" s="53">
        <v>1.0</v>
      </c>
      <c r="B108" s="66"/>
      <c r="C108" s="53"/>
      <c r="D108" s="55"/>
      <c r="E108" s="55"/>
      <c r="F108" s="55"/>
      <c r="G108" s="39"/>
      <c r="H108" s="53"/>
      <c r="I108" s="53"/>
      <c r="J108" s="53"/>
      <c r="K108" s="53"/>
      <c r="L108" s="56"/>
      <c r="M108" s="39"/>
      <c r="N108" s="53"/>
      <c r="O108" s="53"/>
      <c r="P108" s="53"/>
      <c r="Q108" s="39"/>
      <c r="R108" s="53">
        <v>2.0</v>
      </c>
      <c r="S108" s="53"/>
      <c r="T108" s="53"/>
      <c r="U108" s="53"/>
      <c r="V108" s="53"/>
      <c r="W108" s="53"/>
      <c r="X108" s="39"/>
      <c r="Y108" s="53"/>
      <c r="Z108" s="53"/>
      <c r="AA108" s="53"/>
      <c r="AB108" s="53"/>
      <c r="AC108" s="56"/>
      <c r="AD108" s="39"/>
      <c r="AE108" s="53"/>
      <c r="AF108" s="53"/>
      <c r="AG108" s="53"/>
      <c r="AH108" s="39"/>
    </row>
    <row r="109" ht="13.5" customHeight="1">
      <c r="A109" s="53">
        <v>2.0</v>
      </c>
      <c r="B109" s="66"/>
      <c r="C109" s="53"/>
      <c r="D109" s="55"/>
      <c r="E109" s="55"/>
      <c r="F109" s="55"/>
      <c r="G109" s="39"/>
      <c r="H109" s="53"/>
      <c r="I109" s="53"/>
      <c r="J109" s="53"/>
      <c r="K109" s="53"/>
      <c r="L109" s="56"/>
      <c r="M109" s="39"/>
      <c r="N109" s="53"/>
      <c r="O109" s="53"/>
      <c r="P109" s="53"/>
      <c r="Q109" s="39"/>
      <c r="R109" s="53">
        <v>3.0</v>
      </c>
      <c r="S109" s="53"/>
      <c r="T109" s="53"/>
      <c r="U109" s="53"/>
      <c r="V109" s="53"/>
      <c r="W109" s="53"/>
      <c r="X109" s="39"/>
      <c r="Y109" s="53"/>
      <c r="Z109" s="53"/>
      <c r="AA109" s="53"/>
      <c r="AB109" s="53"/>
      <c r="AC109" s="56"/>
      <c r="AD109" s="39"/>
      <c r="AE109" s="53"/>
      <c r="AF109" s="53"/>
      <c r="AG109" s="53"/>
      <c r="AH109" s="39"/>
    </row>
    <row r="110" ht="13.5" customHeight="1">
      <c r="A110" s="53">
        <v>3.0</v>
      </c>
      <c r="B110" s="66"/>
      <c r="C110" s="53"/>
      <c r="D110" s="55"/>
      <c r="E110" s="55"/>
      <c r="F110" s="55"/>
      <c r="G110" s="39"/>
      <c r="H110" s="53"/>
      <c r="I110" s="53"/>
      <c r="J110" s="53"/>
      <c r="K110" s="53"/>
      <c r="L110" s="56"/>
      <c r="M110" s="39"/>
      <c r="N110" s="53"/>
      <c r="O110" s="53"/>
      <c r="P110" s="53"/>
      <c r="Q110" s="39"/>
      <c r="R110" s="53">
        <v>4.0</v>
      </c>
      <c r="S110" s="53"/>
      <c r="T110" s="53"/>
      <c r="U110" s="53"/>
      <c r="V110" s="53"/>
      <c r="W110" s="53"/>
      <c r="X110" s="39"/>
      <c r="Y110" s="53"/>
      <c r="Z110" s="53"/>
      <c r="AA110" s="53"/>
      <c r="AB110" s="53"/>
      <c r="AC110" s="56"/>
      <c r="AD110" s="39"/>
      <c r="AE110" s="53"/>
      <c r="AF110" s="53"/>
      <c r="AG110" s="53"/>
      <c r="AH110" s="39"/>
    </row>
    <row r="111" ht="13.5" customHeight="1">
      <c r="A111" s="53">
        <v>4.0</v>
      </c>
      <c r="B111" s="66"/>
      <c r="C111" s="53"/>
      <c r="D111" s="55"/>
      <c r="E111" s="55"/>
      <c r="F111" s="55"/>
      <c r="G111" s="39"/>
      <c r="H111" s="53"/>
      <c r="I111" s="53"/>
      <c r="J111" s="53"/>
      <c r="K111" s="53"/>
      <c r="L111" s="56"/>
      <c r="M111" s="39"/>
      <c r="N111" s="53"/>
      <c r="O111" s="53"/>
      <c r="P111" s="53"/>
      <c r="Q111" s="39"/>
      <c r="R111" s="53">
        <v>5.0</v>
      </c>
      <c r="S111" s="53"/>
      <c r="T111" s="53"/>
      <c r="U111" s="53"/>
      <c r="V111" s="53"/>
      <c r="W111" s="53"/>
      <c r="X111" s="39"/>
      <c r="Y111" s="53"/>
      <c r="Z111" s="53"/>
      <c r="AA111" s="53"/>
      <c r="AB111" s="53"/>
      <c r="AC111" s="56"/>
      <c r="AD111" s="39"/>
      <c r="AE111" s="53"/>
      <c r="AF111" s="53"/>
      <c r="AG111" s="53"/>
      <c r="AH111" s="39"/>
    </row>
    <row r="112" ht="13.5" customHeight="1">
      <c r="A112" s="53">
        <v>5.0</v>
      </c>
      <c r="B112" s="66"/>
      <c r="C112" s="53"/>
      <c r="D112" s="55"/>
      <c r="E112" s="55"/>
      <c r="F112" s="55"/>
      <c r="G112" s="39"/>
      <c r="H112" s="53"/>
      <c r="I112" s="53"/>
      <c r="J112" s="53"/>
      <c r="K112" s="53"/>
      <c r="L112" s="56"/>
      <c r="M112" s="39"/>
      <c r="N112" s="53"/>
      <c r="O112" s="53"/>
      <c r="P112" s="53"/>
      <c r="Q112" s="39"/>
      <c r="R112" s="53">
        <v>6.0</v>
      </c>
      <c r="S112" s="53"/>
      <c r="T112" s="53"/>
      <c r="U112" s="53"/>
      <c r="V112" s="53"/>
      <c r="W112" s="53"/>
      <c r="X112" s="39"/>
      <c r="Y112" s="53"/>
      <c r="Z112" s="53"/>
      <c r="AA112" s="53"/>
      <c r="AB112" s="53"/>
      <c r="AC112" s="56"/>
      <c r="AD112" s="39"/>
      <c r="AE112" s="53"/>
      <c r="AF112" s="53"/>
      <c r="AG112" s="53"/>
      <c r="AH112" s="39"/>
    </row>
    <row r="113" ht="13.5" customHeight="1">
      <c r="A113" s="53">
        <v>6.0</v>
      </c>
      <c r="B113" s="66"/>
      <c r="C113" s="53"/>
      <c r="D113" s="55"/>
      <c r="E113" s="55"/>
      <c r="F113" s="55"/>
      <c r="G113" s="39"/>
      <c r="H113" s="53"/>
      <c r="I113" s="53"/>
      <c r="J113" s="53"/>
      <c r="K113" s="53"/>
      <c r="L113" s="56"/>
      <c r="M113" s="39"/>
      <c r="N113" s="53"/>
      <c r="O113" s="53"/>
      <c r="P113" s="53"/>
      <c r="Q113" s="39"/>
      <c r="R113" s="53">
        <v>7.0</v>
      </c>
      <c r="S113" s="53"/>
      <c r="T113" s="53"/>
      <c r="U113" s="53"/>
      <c r="V113" s="53"/>
      <c r="W113" s="53"/>
      <c r="X113" s="39"/>
      <c r="Y113" s="53"/>
      <c r="Z113" s="53"/>
      <c r="AA113" s="53"/>
      <c r="AB113" s="53"/>
      <c r="AC113" s="56"/>
      <c r="AD113" s="39"/>
      <c r="AE113" s="53"/>
      <c r="AF113" s="53"/>
      <c r="AG113" s="53"/>
      <c r="AH113" s="39"/>
    </row>
    <row r="114" ht="13.5" customHeight="1">
      <c r="A114" s="53">
        <v>7.0</v>
      </c>
      <c r="B114" s="66"/>
      <c r="C114" s="53"/>
      <c r="D114" s="55"/>
      <c r="E114" s="55"/>
      <c r="F114" s="55"/>
      <c r="G114" s="39"/>
      <c r="H114" s="53"/>
      <c r="I114" s="53"/>
      <c r="J114" s="53"/>
      <c r="K114" s="53"/>
      <c r="L114" s="56"/>
      <c r="M114" s="39"/>
      <c r="N114" s="53"/>
      <c r="O114" s="53"/>
      <c r="P114" s="53"/>
      <c r="Q114" s="39"/>
      <c r="R114" s="53">
        <v>8.0</v>
      </c>
      <c r="S114" s="53"/>
      <c r="T114" s="53"/>
      <c r="U114" s="53"/>
      <c r="V114" s="53"/>
      <c r="W114" s="53"/>
      <c r="X114" s="39"/>
      <c r="Y114" s="53"/>
      <c r="Z114" s="53"/>
      <c r="AA114" s="53"/>
      <c r="AB114" s="53"/>
      <c r="AC114" s="56"/>
      <c r="AD114" s="39"/>
      <c r="AE114" s="53"/>
      <c r="AF114" s="53"/>
      <c r="AG114" s="53"/>
      <c r="AH114" s="39"/>
    </row>
    <row r="115" ht="13.5" customHeight="1">
      <c r="A115" s="53">
        <v>8.0</v>
      </c>
      <c r="B115" s="66"/>
      <c r="C115" s="53"/>
      <c r="D115" s="55"/>
      <c r="E115" s="55"/>
      <c r="F115" s="55"/>
      <c r="G115" s="39"/>
      <c r="H115" s="53"/>
      <c r="I115" s="53"/>
      <c r="J115" s="53"/>
      <c r="K115" s="53"/>
      <c r="L115" s="56"/>
      <c r="M115" s="39"/>
      <c r="N115" s="53"/>
      <c r="O115" s="53"/>
      <c r="P115" s="53"/>
      <c r="Q115" s="39"/>
      <c r="R115" s="53">
        <v>9.0</v>
      </c>
      <c r="S115" s="53"/>
      <c r="T115" s="53"/>
      <c r="U115" s="53"/>
      <c r="V115" s="53"/>
      <c r="W115" s="53"/>
      <c r="X115" s="39"/>
      <c r="Y115" s="53"/>
      <c r="Z115" s="53"/>
      <c r="AA115" s="53"/>
      <c r="AB115" s="53"/>
      <c r="AC115" s="56"/>
      <c r="AD115" s="39"/>
      <c r="AE115" s="53"/>
      <c r="AF115" s="53"/>
      <c r="AG115" s="53"/>
      <c r="AH115" s="39"/>
    </row>
    <row r="116" ht="13.5" customHeight="1">
      <c r="A116" s="53">
        <v>9.0</v>
      </c>
      <c r="B116" s="66"/>
      <c r="C116" s="53"/>
      <c r="D116" s="55"/>
      <c r="E116" s="55"/>
      <c r="F116" s="55"/>
      <c r="G116" s="39"/>
      <c r="H116" s="53"/>
      <c r="I116" s="53"/>
      <c r="J116" s="53"/>
      <c r="K116" s="53"/>
      <c r="L116" s="56"/>
      <c r="M116" s="39"/>
      <c r="N116" s="53"/>
      <c r="O116" s="53"/>
      <c r="P116" s="53"/>
      <c r="Q116" s="39"/>
      <c r="R116" s="53">
        <v>10.0</v>
      </c>
      <c r="S116" s="53"/>
      <c r="T116" s="53"/>
      <c r="U116" s="53"/>
      <c r="V116" s="53"/>
      <c r="W116" s="53"/>
      <c r="X116" s="39"/>
      <c r="Y116" s="53"/>
      <c r="Z116" s="53"/>
      <c r="AA116" s="53"/>
      <c r="AB116" s="53"/>
      <c r="AC116" s="56"/>
      <c r="AD116" s="39"/>
      <c r="AE116" s="53"/>
      <c r="AF116" s="53"/>
      <c r="AG116" s="53"/>
      <c r="AH116" s="39"/>
    </row>
    <row r="117" ht="15.0" customHeight="1">
      <c r="A117" s="53">
        <v>10.0</v>
      </c>
      <c r="B117" s="66"/>
      <c r="C117" s="53"/>
      <c r="D117" s="55"/>
      <c r="E117" s="55"/>
      <c r="F117" s="55"/>
      <c r="G117" s="59"/>
      <c r="H117" s="59"/>
      <c r="I117" s="59"/>
      <c r="J117" s="59"/>
      <c r="K117" s="59"/>
      <c r="L117" s="59"/>
      <c r="M117" s="58"/>
      <c r="N117" s="59"/>
      <c r="O117" s="59"/>
      <c r="P117" s="59"/>
      <c r="Q117" s="39"/>
      <c r="R117" s="59" t="s">
        <v>36</v>
      </c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8"/>
      <c r="AE117" s="59"/>
      <c r="AF117" s="59"/>
      <c r="AG117" s="59"/>
      <c r="AH117" s="39"/>
    </row>
    <row r="118" ht="13.5" customHeight="1">
      <c r="A118" s="59"/>
      <c r="B118" s="72"/>
      <c r="C118" s="59"/>
      <c r="D118" s="73"/>
      <c r="E118" s="73"/>
      <c r="F118" s="73"/>
      <c r="G118" s="39"/>
      <c r="H118" s="53"/>
      <c r="I118" s="53"/>
      <c r="J118" s="53"/>
      <c r="K118" s="53"/>
      <c r="L118" s="56"/>
      <c r="M118" s="39"/>
      <c r="N118" s="53"/>
      <c r="O118" s="53"/>
      <c r="P118" s="53"/>
      <c r="Q118" s="39"/>
      <c r="R118" s="53">
        <v>1.0</v>
      </c>
      <c r="S118" s="53"/>
      <c r="T118" s="53"/>
      <c r="U118" s="53"/>
      <c r="V118" s="53"/>
      <c r="W118" s="53"/>
      <c r="X118" s="39"/>
      <c r="Y118" s="53"/>
      <c r="Z118" s="53"/>
      <c r="AA118" s="53"/>
      <c r="AB118" s="53"/>
      <c r="AC118" s="56"/>
      <c r="AD118" s="39"/>
      <c r="AE118" s="53"/>
      <c r="AF118" s="53"/>
      <c r="AG118" s="53"/>
      <c r="AH118" s="39"/>
    </row>
    <row r="119" ht="13.5" customHeight="1">
      <c r="A119" s="53">
        <v>1.0</v>
      </c>
      <c r="B119" s="66"/>
      <c r="C119" s="53"/>
      <c r="D119" s="55"/>
      <c r="E119" s="55"/>
      <c r="F119" s="55"/>
      <c r="G119" s="39"/>
      <c r="H119" s="53"/>
      <c r="I119" s="53"/>
      <c r="J119" s="53"/>
      <c r="K119" s="53"/>
      <c r="L119" s="56"/>
      <c r="M119" s="39"/>
      <c r="N119" s="53"/>
      <c r="O119" s="53"/>
      <c r="P119" s="53"/>
      <c r="Q119" s="39"/>
      <c r="R119" s="53">
        <v>2.0</v>
      </c>
      <c r="S119" s="53"/>
      <c r="T119" s="53"/>
      <c r="U119" s="53"/>
      <c r="V119" s="53"/>
      <c r="W119" s="53"/>
      <c r="X119" s="39"/>
      <c r="Y119" s="53"/>
      <c r="Z119" s="53"/>
      <c r="AA119" s="53"/>
      <c r="AB119" s="53"/>
      <c r="AC119" s="56"/>
      <c r="AD119" s="39"/>
      <c r="AE119" s="53"/>
      <c r="AF119" s="53"/>
      <c r="AG119" s="53"/>
      <c r="AH119" s="39"/>
    </row>
    <row r="120" ht="13.5" customHeight="1">
      <c r="A120" s="53">
        <v>2.0</v>
      </c>
      <c r="B120" s="66"/>
      <c r="C120" s="53"/>
      <c r="D120" s="55"/>
      <c r="E120" s="55"/>
      <c r="F120" s="55"/>
      <c r="G120" s="39"/>
      <c r="H120" s="53"/>
      <c r="I120" s="53"/>
      <c r="J120" s="53"/>
      <c r="K120" s="53"/>
      <c r="L120" s="56"/>
      <c r="M120" s="39"/>
      <c r="N120" s="53"/>
      <c r="O120" s="53"/>
      <c r="P120" s="53"/>
      <c r="Q120" s="39"/>
      <c r="R120" s="53">
        <v>3.0</v>
      </c>
      <c r="S120" s="53"/>
      <c r="T120" s="53"/>
      <c r="U120" s="53"/>
      <c r="V120" s="53"/>
      <c r="W120" s="53"/>
      <c r="X120" s="39"/>
      <c r="Y120" s="53"/>
      <c r="Z120" s="53"/>
      <c r="AA120" s="53"/>
      <c r="AB120" s="53"/>
      <c r="AC120" s="56"/>
      <c r="AD120" s="39"/>
      <c r="AE120" s="53"/>
      <c r="AF120" s="53"/>
      <c r="AG120" s="53"/>
      <c r="AH120" s="39"/>
    </row>
    <row r="121" ht="13.5" customHeight="1">
      <c r="A121" s="53">
        <v>3.0</v>
      </c>
      <c r="B121" s="66"/>
      <c r="C121" s="53"/>
      <c r="D121" s="55"/>
      <c r="E121" s="55"/>
      <c r="F121" s="55"/>
      <c r="G121" s="39"/>
      <c r="H121" s="53"/>
      <c r="I121" s="53"/>
      <c r="J121" s="53"/>
      <c r="K121" s="53"/>
      <c r="L121" s="56"/>
      <c r="M121" s="39"/>
      <c r="N121" s="53"/>
      <c r="O121" s="53"/>
      <c r="P121" s="53"/>
      <c r="Q121" s="39"/>
      <c r="R121" s="53">
        <v>4.0</v>
      </c>
      <c r="S121" s="53"/>
      <c r="T121" s="53"/>
      <c r="U121" s="53"/>
      <c r="V121" s="53"/>
      <c r="W121" s="53"/>
      <c r="X121" s="39"/>
      <c r="Y121" s="53"/>
      <c r="Z121" s="53"/>
      <c r="AA121" s="53"/>
      <c r="AB121" s="53"/>
      <c r="AC121" s="56"/>
      <c r="AD121" s="39"/>
      <c r="AE121" s="53"/>
      <c r="AF121" s="53"/>
      <c r="AG121" s="53"/>
      <c r="AH121" s="39"/>
    </row>
    <row r="122" ht="13.5" customHeight="1">
      <c r="A122" s="53">
        <v>4.0</v>
      </c>
      <c r="B122" s="66"/>
      <c r="C122" s="53"/>
      <c r="D122" s="55"/>
      <c r="E122" s="55"/>
      <c r="F122" s="55"/>
      <c r="G122" s="39"/>
      <c r="H122" s="53"/>
      <c r="I122" s="53"/>
      <c r="J122" s="53"/>
      <c r="K122" s="53"/>
      <c r="L122" s="56"/>
      <c r="M122" s="39"/>
      <c r="N122" s="53"/>
      <c r="O122" s="53"/>
      <c r="P122" s="53"/>
      <c r="Q122" s="39"/>
      <c r="R122" s="53">
        <v>5.0</v>
      </c>
      <c r="S122" s="53"/>
      <c r="T122" s="53"/>
      <c r="U122" s="53"/>
      <c r="V122" s="53"/>
      <c r="W122" s="53"/>
      <c r="X122" s="39"/>
      <c r="Y122" s="53"/>
      <c r="Z122" s="53"/>
      <c r="AA122" s="53"/>
      <c r="AB122" s="53"/>
      <c r="AC122" s="56"/>
      <c r="AD122" s="39"/>
      <c r="AE122" s="53"/>
      <c r="AF122" s="53"/>
      <c r="AG122" s="53"/>
      <c r="AH122" s="39"/>
    </row>
    <row r="123" ht="13.5" customHeight="1">
      <c r="A123" s="53">
        <v>5.0</v>
      </c>
      <c r="B123" s="66"/>
      <c r="C123" s="53"/>
      <c r="D123" s="55"/>
      <c r="E123" s="55"/>
      <c r="F123" s="55"/>
      <c r="G123" s="39"/>
      <c r="H123" s="53"/>
      <c r="I123" s="53"/>
      <c r="J123" s="53"/>
      <c r="K123" s="53"/>
      <c r="L123" s="56"/>
      <c r="M123" s="39"/>
      <c r="N123" s="53"/>
      <c r="O123" s="53"/>
      <c r="P123" s="53"/>
      <c r="Q123" s="39"/>
      <c r="R123" s="53">
        <v>6.0</v>
      </c>
      <c r="S123" s="53"/>
      <c r="T123" s="53"/>
      <c r="U123" s="53"/>
      <c r="V123" s="53"/>
      <c r="W123" s="53"/>
      <c r="X123" s="39"/>
      <c r="Y123" s="53"/>
      <c r="Z123" s="53"/>
      <c r="AA123" s="53"/>
      <c r="AB123" s="53"/>
      <c r="AC123" s="56"/>
      <c r="AD123" s="39"/>
      <c r="AE123" s="53"/>
      <c r="AF123" s="53"/>
      <c r="AG123" s="53"/>
      <c r="AH123" s="39"/>
    </row>
    <row r="124" ht="13.5" customHeight="1">
      <c r="A124" s="53">
        <v>6.0</v>
      </c>
      <c r="B124" s="66"/>
      <c r="C124" s="53"/>
      <c r="D124" s="55"/>
      <c r="E124" s="55"/>
      <c r="F124" s="55"/>
      <c r="G124" s="39"/>
      <c r="H124" s="53"/>
      <c r="I124" s="53"/>
      <c r="J124" s="53"/>
      <c r="K124" s="53"/>
      <c r="L124" s="56"/>
      <c r="M124" s="39"/>
      <c r="N124" s="53"/>
      <c r="O124" s="53"/>
      <c r="P124" s="53"/>
      <c r="Q124" s="39"/>
      <c r="R124" s="53">
        <v>7.0</v>
      </c>
      <c r="S124" s="53"/>
      <c r="T124" s="53"/>
      <c r="U124" s="53"/>
      <c r="V124" s="53"/>
      <c r="W124" s="53"/>
      <c r="X124" s="39"/>
      <c r="Y124" s="53"/>
      <c r="Z124" s="53"/>
      <c r="AA124" s="53"/>
      <c r="AB124" s="53"/>
      <c r="AC124" s="56"/>
      <c r="AD124" s="39"/>
      <c r="AE124" s="53"/>
      <c r="AF124" s="53"/>
      <c r="AG124" s="53"/>
      <c r="AH124" s="39"/>
    </row>
    <row r="125" ht="13.5" customHeight="1">
      <c r="A125" s="53">
        <v>7.0</v>
      </c>
      <c r="B125" s="66"/>
      <c r="C125" s="53"/>
      <c r="D125" s="55"/>
      <c r="E125" s="55"/>
      <c r="F125" s="55"/>
      <c r="G125" s="39"/>
      <c r="H125" s="53"/>
      <c r="I125" s="53"/>
      <c r="J125" s="53"/>
      <c r="K125" s="53"/>
      <c r="L125" s="56"/>
      <c r="M125" s="39"/>
      <c r="N125" s="53"/>
      <c r="O125" s="53"/>
      <c r="P125" s="53"/>
      <c r="Q125" s="39"/>
      <c r="R125" s="53">
        <v>8.0</v>
      </c>
      <c r="S125" s="53"/>
      <c r="T125" s="53"/>
      <c r="U125" s="53"/>
      <c r="V125" s="53"/>
      <c r="W125" s="53"/>
      <c r="X125" s="39"/>
      <c r="Y125" s="53"/>
      <c r="Z125" s="53"/>
      <c r="AA125" s="53"/>
      <c r="AB125" s="53"/>
      <c r="AC125" s="56"/>
      <c r="AD125" s="39"/>
      <c r="AE125" s="53"/>
      <c r="AF125" s="53"/>
      <c r="AG125" s="53"/>
      <c r="AH125" s="39"/>
    </row>
    <row r="126" ht="13.5" customHeight="1">
      <c r="A126" s="53">
        <v>8.0</v>
      </c>
      <c r="B126" s="66"/>
      <c r="C126" s="53"/>
      <c r="D126" s="55"/>
      <c r="E126" s="55"/>
      <c r="F126" s="55"/>
      <c r="G126" s="39"/>
      <c r="H126" s="53"/>
      <c r="I126" s="53"/>
      <c r="J126" s="53"/>
      <c r="K126" s="53"/>
      <c r="L126" s="56"/>
      <c r="M126" s="39"/>
      <c r="N126" s="53"/>
      <c r="O126" s="53"/>
      <c r="P126" s="53"/>
      <c r="Q126" s="39"/>
      <c r="R126" s="53">
        <v>9.0</v>
      </c>
      <c r="S126" s="53"/>
      <c r="T126" s="53"/>
      <c r="U126" s="53"/>
      <c r="V126" s="53"/>
      <c r="W126" s="53"/>
      <c r="X126" s="39"/>
      <c r="Y126" s="53"/>
      <c r="Z126" s="53"/>
      <c r="AA126" s="53"/>
      <c r="AB126" s="53"/>
      <c r="AC126" s="56"/>
      <c r="AD126" s="39"/>
      <c r="AE126" s="53"/>
      <c r="AF126" s="53"/>
      <c r="AG126" s="53"/>
      <c r="AH126" s="39"/>
    </row>
    <row r="127" ht="13.5" customHeight="1">
      <c r="A127" s="53">
        <v>9.0</v>
      </c>
      <c r="B127" s="66"/>
      <c r="C127" s="53"/>
      <c r="D127" s="55"/>
      <c r="E127" s="55"/>
      <c r="F127" s="55"/>
      <c r="G127" s="39"/>
      <c r="H127" s="53"/>
      <c r="I127" s="53"/>
      <c r="J127" s="53"/>
      <c r="K127" s="53"/>
      <c r="L127" s="56"/>
      <c r="M127" s="39"/>
      <c r="N127" s="53"/>
      <c r="O127" s="53"/>
      <c r="P127" s="53"/>
      <c r="Q127" s="39"/>
      <c r="R127" s="53">
        <v>10.0</v>
      </c>
      <c r="S127" s="53"/>
      <c r="T127" s="53"/>
      <c r="U127" s="53"/>
      <c r="V127" s="53"/>
      <c r="W127" s="53"/>
      <c r="X127" s="39"/>
      <c r="Y127" s="53"/>
      <c r="Z127" s="53"/>
      <c r="AA127" s="53"/>
      <c r="AB127" s="53"/>
      <c r="AC127" s="56"/>
      <c r="AD127" s="39"/>
      <c r="AE127" s="53"/>
      <c r="AF127" s="53"/>
      <c r="AG127" s="53"/>
      <c r="AH127" s="39"/>
    </row>
    <row r="128" ht="15.0" customHeight="1">
      <c r="A128" s="53">
        <v>10.0</v>
      </c>
      <c r="B128" s="66"/>
      <c r="C128" s="53"/>
      <c r="D128" s="55"/>
      <c r="E128" s="55"/>
      <c r="F128" s="55"/>
      <c r="G128" s="59"/>
      <c r="H128" s="59"/>
      <c r="I128" s="59"/>
      <c r="J128" s="59"/>
      <c r="K128" s="59"/>
      <c r="L128" s="59"/>
      <c r="M128" s="58"/>
      <c r="N128" s="59"/>
      <c r="O128" s="59"/>
      <c r="P128" s="59"/>
      <c r="Q128" s="3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8"/>
      <c r="AE128" s="59"/>
      <c r="AF128" s="59"/>
      <c r="AG128" s="59"/>
      <c r="AH128" s="39"/>
    </row>
    <row r="129" ht="13.5" customHeight="1">
      <c r="A129" s="67"/>
      <c r="B129" s="74"/>
      <c r="C129" s="67"/>
      <c r="D129" s="75"/>
      <c r="E129" s="75"/>
      <c r="F129" s="75"/>
      <c r="G129" s="39"/>
      <c r="H129" s="53"/>
      <c r="I129" s="53"/>
      <c r="J129" s="53"/>
      <c r="K129" s="53"/>
      <c r="L129" s="56"/>
      <c r="M129" s="39"/>
      <c r="N129" s="53"/>
      <c r="O129" s="53"/>
      <c r="P129" s="53"/>
      <c r="Q129" s="39"/>
      <c r="R129" s="53">
        <v>1.0</v>
      </c>
      <c r="S129" s="53"/>
      <c r="T129" s="53"/>
      <c r="U129" s="53"/>
      <c r="V129" s="53"/>
      <c r="W129" s="53"/>
      <c r="X129" s="39"/>
      <c r="Y129" s="53"/>
      <c r="Z129" s="53"/>
      <c r="AA129" s="53"/>
      <c r="AB129" s="53"/>
      <c r="AC129" s="56"/>
      <c r="AD129" s="39"/>
      <c r="AE129" s="53"/>
      <c r="AF129" s="53"/>
      <c r="AG129" s="53"/>
      <c r="AH129" s="39"/>
    </row>
    <row r="130" ht="13.5" customHeight="1">
      <c r="A130" s="53">
        <v>1.0</v>
      </c>
      <c r="B130" s="66"/>
      <c r="C130" s="53"/>
      <c r="D130" s="55"/>
      <c r="E130" s="55"/>
      <c r="F130" s="55"/>
      <c r="G130" s="39"/>
      <c r="H130" s="53"/>
      <c r="I130" s="53"/>
      <c r="J130" s="53"/>
      <c r="K130" s="53"/>
      <c r="L130" s="56"/>
      <c r="M130" s="39"/>
      <c r="N130" s="53"/>
      <c r="O130" s="53"/>
      <c r="P130" s="53"/>
      <c r="Q130" s="39"/>
      <c r="R130" s="53">
        <v>2.0</v>
      </c>
      <c r="S130" s="53"/>
      <c r="T130" s="53"/>
      <c r="U130" s="53"/>
      <c r="V130" s="53"/>
      <c r="W130" s="53"/>
      <c r="X130" s="39"/>
      <c r="Y130" s="53"/>
      <c r="Z130" s="53"/>
      <c r="AA130" s="53"/>
      <c r="AB130" s="53"/>
      <c r="AC130" s="56"/>
      <c r="AD130" s="39"/>
      <c r="AE130" s="53"/>
      <c r="AF130" s="53"/>
      <c r="AG130" s="53"/>
      <c r="AH130" s="39"/>
    </row>
    <row r="131" ht="13.5" customHeight="1">
      <c r="A131" s="53">
        <v>2.0</v>
      </c>
      <c r="B131" s="66"/>
      <c r="C131" s="53"/>
      <c r="D131" s="55"/>
      <c r="E131" s="55"/>
      <c r="F131" s="55"/>
      <c r="G131" s="39"/>
      <c r="H131" s="53"/>
      <c r="I131" s="53"/>
      <c r="J131" s="53"/>
      <c r="K131" s="53"/>
      <c r="L131" s="56"/>
      <c r="M131" s="39"/>
      <c r="N131" s="53"/>
      <c r="O131" s="53"/>
      <c r="P131" s="53"/>
      <c r="Q131" s="39"/>
      <c r="R131" s="53">
        <v>3.0</v>
      </c>
      <c r="S131" s="53"/>
      <c r="T131" s="53"/>
      <c r="U131" s="53"/>
      <c r="V131" s="53"/>
      <c r="W131" s="53"/>
      <c r="X131" s="39"/>
      <c r="Y131" s="53"/>
      <c r="Z131" s="53"/>
      <c r="AA131" s="53"/>
      <c r="AB131" s="53"/>
      <c r="AC131" s="56"/>
      <c r="AD131" s="39"/>
      <c r="AE131" s="53"/>
      <c r="AF131" s="53"/>
      <c r="AG131" s="53"/>
      <c r="AH131" s="39"/>
    </row>
    <row r="132" ht="13.5" customHeight="1">
      <c r="A132" s="53">
        <v>3.0</v>
      </c>
      <c r="B132" s="66"/>
      <c r="C132" s="53"/>
      <c r="D132" s="55"/>
      <c r="E132" s="55"/>
      <c r="F132" s="55"/>
      <c r="G132" s="39"/>
      <c r="H132" s="53"/>
      <c r="I132" s="53"/>
      <c r="J132" s="53"/>
      <c r="K132" s="53"/>
      <c r="L132" s="56"/>
      <c r="M132" s="39"/>
      <c r="N132" s="53"/>
      <c r="O132" s="53"/>
      <c r="P132" s="53"/>
      <c r="Q132" s="39"/>
      <c r="R132" s="53">
        <v>4.0</v>
      </c>
      <c r="S132" s="53"/>
      <c r="T132" s="53"/>
      <c r="U132" s="53"/>
      <c r="V132" s="53"/>
      <c r="W132" s="53"/>
      <c r="X132" s="39"/>
      <c r="Y132" s="53"/>
      <c r="Z132" s="53"/>
      <c r="AA132" s="53"/>
      <c r="AB132" s="53"/>
      <c r="AC132" s="56"/>
      <c r="AD132" s="39"/>
      <c r="AE132" s="53"/>
      <c r="AF132" s="53"/>
      <c r="AG132" s="53"/>
      <c r="AH132" s="39"/>
    </row>
    <row r="133" ht="13.5" customHeight="1">
      <c r="A133" s="53">
        <v>4.0</v>
      </c>
      <c r="B133" s="66"/>
      <c r="C133" s="53"/>
      <c r="D133" s="55"/>
      <c r="E133" s="55"/>
      <c r="F133" s="55"/>
      <c r="G133" s="39"/>
      <c r="H133" s="53"/>
      <c r="I133" s="53"/>
      <c r="J133" s="53"/>
      <c r="K133" s="53"/>
      <c r="L133" s="56"/>
      <c r="M133" s="39"/>
      <c r="N133" s="53"/>
      <c r="O133" s="53"/>
      <c r="P133" s="53"/>
      <c r="Q133" s="39"/>
      <c r="R133" s="53">
        <v>5.0</v>
      </c>
      <c r="S133" s="53"/>
      <c r="T133" s="53"/>
      <c r="U133" s="53"/>
      <c r="V133" s="53"/>
      <c r="W133" s="53"/>
      <c r="X133" s="39"/>
      <c r="Y133" s="53"/>
      <c r="Z133" s="53"/>
      <c r="AA133" s="53"/>
      <c r="AB133" s="53"/>
      <c r="AC133" s="56"/>
      <c r="AD133" s="39"/>
      <c r="AE133" s="53"/>
      <c r="AF133" s="53"/>
      <c r="AG133" s="53"/>
      <c r="AH133" s="39"/>
    </row>
    <row r="134" ht="13.5" customHeight="1">
      <c r="A134" s="53">
        <v>5.0</v>
      </c>
      <c r="B134" s="66"/>
      <c r="C134" s="53"/>
      <c r="D134" s="55"/>
      <c r="E134" s="55"/>
      <c r="F134" s="55"/>
      <c r="G134" s="39"/>
      <c r="H134" s="53"/>
      <c r="I134" s="53"/>
      <c r="J134" s="53"/>
      <c r="K134" s="53"/>
      <c r="L134" s="56"/>
      <c r="M134" s="39"/>
      <c r="N134" s="53"/>
      <c r="O134" s="53"/>
      <c r="P134" s="53"/>
      <c r="Q134" s="39"/>
      <c r="R134" s="53">
        <v>6.0</v>
      </c>
      <c r="S134" s="53"/>
      <c r="T134" s="53"/>
      <c r="U134" s="53"/>
      <c r="V134" s="53"/>
      <c r="W134" s="53"/>
      <c r="X134" s="39"/>
      <c r="Y134" s="53"/>
      <c r="Z134" s="53"/>
      <c r="AA134" s="53"/>
      <c r="AB134" s="53"/>
      <c r="AC134" s="56"/>
      <c r="AD134" s="39"/>
      <c r="AE134" s="53"/>
      <c r="AF134" s="53"/>
      <c r="AG134" s="53"/>
      <c r="AH134" s="39"/>
    </row>
    <row r="135" ht="13.5" customHeight="1">
      <c r="A135" s="53">
        <v>6.0</v>
      </c>
      <c r="B135" s="66"/>
      <c r="C135" s="53"/>
      <c r="D135" s="55"/>
      <c r="E135" s="55"/>
      <c r="F135" s="55"/>
      <c r="G135" s="39"/>
      <c r="H135" s="53"/>
      <c r="I135" s="53"/>
      <c r="J135" s="53"/>
      <c r="K135" s="53"/>
      <c r="L135" s="56"/>
      <c r="M135" s="39"/>
      <c r="N135" s="53"/>
      <c r="O135" s="53"/>
      <c r="P135" s="53"/>
      <c r="Q135" s="39"/>
      <c r="R135" s="53">
        <v>7.0</v>
      </c>
      <c r="S135" s="53"/>
      <c r="T135" s="53"/>
      <c r="U135" s="53"/>
      <c r="V135" s="53"/>
      <c r="W135" s="53"/>
      <c r="X135" s="39"/>
      <c r="Y135" s="53"/>
      <c r="Z135" s="53"/>
      <c r="AA135" s="53"/>
      <c r="AB135" s="53"/>
      <c r="AC135" s="56"/>
      <c r="AD135" s="39"/>
      <c r="AE135" s="53"/>
      <c r="AF135" s="53"/>
      <c r="AG135" s="53"/>
      <c r="AH135" s="39"/>
    </row>
    <row r="136" ht="13.5" customHeight="1">
      <c r="A136" s="53">
        <v>7.0</v>
      </c>
      <c r="B136" s="66"/>
      <c r="C136" s="53"/>
      <c r="D136" s="55"/>
      <c r="E136" s="55"/>
      <c r="F136" s="55"/>
      <c r="G136" s="39"/>
      <c r="H136" s="53"/>
      <c r="I136" s="53"/>
      <c r="J136" s="53"/>
      <c r="K136" s="53"/>
      <c r="L136" s="56"/>
      <c r="M136" s="39"/>
      <c r="N136" s="53"/>
      <c r="O136" s="53"/>
      <c r="P136" s="53"/>
      <c r="Q136" s="39"/>
      <c r="R136" s="53">
        <v>8.0</v>
      </c>
      <c r="S136" s="53"/>
      <c r="T136" s="53"/>
      <c r="U136" s="53"/>
      <c r="V136" s="53"/>
      <c r="W136" s="53"/>
      <c r="X136" s="39"/>
      <c r="Y136" s="53"/>
      <c r="Z136" s="53"/>
      <c r="AA136" s="53"/>
      <c r="AB136" s="53"/>
      <c r="AC136" s="56"/>
      <c r="AD136" s="39"/>
      <c r="AE136" s="53"/>
      <c r="AF136" s="53"/>
      <c r="AG136" s="53"/>
      <c r="AH136" s="39"/>
    </row>
    <row r="137" ht="13.5" customHeight="1">
      <c r="A137" s="53">
        <v>8.0</v>
      </c>
      <c r="B137" s="66"/>
      <c r="C137" s="53"/>
      <c r="D137" s="55"/>
      <c r="E137" s="55"/>
      <c r="F137" s="55"/>
      <c r="G137" s="39"/>
      <c r="H137" s="53"/>
      <c r="I137" s="53"/>
      <c r="J137" s="53"/>
      <c r="K137" s="53"/>
      <c r="L137" s="56"/>
      <c r="M137" s="39"/>
      <c r="N137" s="53"/>
      <c r="O137" s="53"/>
      <c r="P137" s="53"/>
      <c r="Q137" s="39"/>
      <c r="R137" s="53">
        <v>9.0</v>
      </c>
      <c r="S137" s="53"/>
      <c r="T137" s="53"/>
      <c r="U137" s="53"/>
      <c r="V137" s="53"/>
      <c r="W137" s="53"/>
      <c r="X137" s="39"/>
      <c r="Y137" s="53"/>
      <c r="Z137" s="53"/>
      <c r="AA137" s="53"/>
      <c r="AB137" s="53"/>
      <c r="AC137" s="56"/>
      <c r="AD137" s="39"/>
      <c r="AE137" s="53"/>
      <c r="AF137" s="53"/>
      <c r="AG137" s="53"/>
      <c r="AH137" s="39"/>
    </row>
    <row r="138" ht="13.5" customHeight="1">
      <c r="A138" s="53">
        <v>9.0</v>
      </c>
      <c r="B138" s="66"/>
      <c r="C138" s="53"/>
      <c r="D138" s="55"/>
      <c r="E138" s="55"/>
      <c r="F138" s="55"/>
      <c r="G138" s="39"/>
      <c r="H138" s="53"/>
      <c r="I138" s="53"/>
      <c r="J138" s="53"/>
      <c r="K138" s="53"/>
      <c r="L138" s="56"/>
      <c r="M138" s="39"/>
      <c r="N138" s="53"/>
      <c r="O138" s="53"/>
      <c r="P138" s="53"/>
      <c r="Q138" s="39"/>
      <c r="R138" s="53">
        <v>10.0</v>
      </c>
      <c r="S138" s="53"/>
      <c r="T138" s="53"/>
      <c r="U138" s="53"/>
      <c r="V138" s="53"/>
      <c r="W138" s="53"/>
      <c r="X138" s="39"/>
      <c r="Y138" s="53"/>
      <c r="Z138" s="53"/>
      <c r="AA138" s="53"/>
      <c r="AB138" s="53"/>
      <c r="AC138" s="56"/>
      <c r="AD138" s="39"/>
      <c r="AE138" s="53"/>
      <c r="AF138" s="53"/>
      <c r="AG138" s="53"/>
      <c r="AH138" s="39"/>
    </row>
    <row r="139" ht="15.0" customHeight="1">
      <c r="A139" s="53">
        <v>10.0</v>
      </c>
      <c r="B139" s="66"/>
      <c r="C139" s="53"/>
      <c r="D139" s="55"/>
      <c r="E139" s="55"/>
      <c r="F139" s="55"/>
      <c r="G139" s="67"/>
      <c r="H139" s="67"/>
      <c r="I139" s="67"/>
      <c r="J139" s="67"/>
      <c r="K139" s="67"/>
      <c r="L139" s="67"/>
      <c r="M139" s="58"/>
      <c r="N139" s="67"/>
      <c r="O139" s="67"/>
      <c r="P139" s="67"/>
      <c r="Q139" s="39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58"/>
      <c r="AE139" s="67"/>
      <c r="AF139" s="67"/>
      <c r="AG139" s="67"/>
      <c r="AH139" s="39"/>
    </row>
    <row r="140" ht="13.5" customHeight="1">
      <c r="B140" s="68"/>
      <c r="D140" s="69"/>
      <c r="E140" s="69"/>
      <c r="F140" s="69"/>
      <c r="G140" s="39"/>
      <c r="H140" s="53"/>
      <c r="I140" s="53"/>
      <c r="J140" s="53"/>
      <c r="K140" s="53"/>
      <c r="L140" s="56"/>
      <c r="M140" s="39"/>
      <c r="N140" s="53"/>
      <c r="O140" s="53"/>
      <c r="P140" s="53"/>
      <c r="Q140" s="39"/>
      <c r="R140" s="53">
        <v>1.0</v>
      </c>
      <c r="S140" s="53"/>
      <c r="T140" s="53"/>
      <c r="U140" s="53"/>
      <c r="V140" s="53"/>
      <c r="W140" s="53"/>
      <c r="X140" s="39"/>
      <c r="Y140" s="53"/>
      <c r="Z140" s="53"/>
      <c r="AA140" s="53"/>
      <c r="AB140" s="53"/>
      <c r="AC140" s="56"/>
      <c r="AD140" s="39"/>
      <c r="AE140" s="53"/>
      <c r="AF140" s="53"/>
      <c r="AG140" s="53"/>
      <c r="AH140" s="39"/>
    </row>
    <row r="141" ht="13.5" customHeight="1">
      <c r="A141" s="39"/>
      <c r="B141" s="42"/>
      <c r="C141" s="39"/>
      <c r="D141" s="43"/>
      <c r="E141" s="43"/>
      <c r="F141" s="43"/>
      <c r="G141" s="39"/>
      <c r="H141" s="53"/>
      <c r="I141" s="53"/>
      <c r="J141" s="53"/>
      <c r="K141" s="53"/>
      <c r="L141" s="56"/>
      <c r="M141" s="39"/>
      <c r="N141" s="53"/>
      <c r="O141" s="53"/>
      <c r="P141" s="53"/>
      <c r="Q141" s="39"/>
      <c r="R141" s="53">
        <v>2.0</v>
      </c>
      <c r="S141" s="53"/>
      <c r="T141" s="53"/>
      <c r="U141" s="53"/>
      <c r="V141" s="53"/>
      <c r="W141" s="53"/>
      <c r="X141" s="39"/>
      <c r="Y141" s="53"/>
      <c r="Z141" s="53"/>
      <c r="AA141" s="53"/>
      <c r="AB141" s="53"/>
      <c r="AC141" s="56"/>
      <c r="AD141" s="39"/>
      <c r="AE141" s="53"/>
      <c r="AF141" s="53"/>
      <c r="AG141" s="53"/>
      <c r="AH141" s="39"/>
    </row>
    <row r="142" ht="13.5" customHeight="1">
      <c r="B142" s="68"/>
      <c r="D142" s="69"/>
      <c r="E142" s="69"/>
      <c r="F142" s="69"/>
      <c r="G142" s="39"/>
      <c r="H142" s="53"/>
      <c r="I142" s="53"/>
      <c r="J142" s="53"/>
      <c r="K142" s="53"/>
      <c r="L142" s="56"/>
      <c r="M142" s="39"/>
      <c r="N142" s="53"/>
      <c r="O142" s="53"/>
      <c r="P142" s="53"/>
      <c r="Q142" s="39"/>
      <c r="R142" s="53">
        <v>3.0</v>
      </c>
      <c r="S142" s="53"/>
      <c r="T142" s="53"/>
      <c r="U142" s="53"/>
      <c r="V142" s="53"/>
      <c r="W142" s="53"/>
      <c r="X142" s="39"/>
      <c r="Y142" s="53"/>
      <c r="Z142" s="53"/>
      <c r="AA142" s="53"/>
      <c r="AB142" s="53"/>
      <c r="AC142" s="56"/>
      <c r="AD142" s="39"/>
      <c r="AE142" s="53"/>
      <c r="AF142" s="53"/>
      <c r="AG142" s="53"/>
      <c r="AH142" s="39"/>
    </row>
    <row r="143" ht="13.5" customHeight="1">
      <c r="B143" s="68"/>
      <c r="D143" s="69"/>
      <c r="E143" s="69"/>
      <c r="F143" s="69"/>
      <c r="G143" s="39"/>
      <c r="H143" s="53"/>
      <c r="I143" s="53"/>
      <c r="J143" s="53"/>
      <c r="K143" s="53"/>
      <c r="L143" s="56"/>
      <c r="M143" s="39"/>
      <c r="N143" s="53"/>
      <c r="O143" s="53"/>
      <c r="P143" s="53"/>
      <c r="Q143" s="39"/>
      <c r="R143" s="53">
        <v>4.0</v>
      </c>
      <c r="S143" s="53"/>
      <c r="T143" s="53"/>
      <c r="U143" s="53"/>
      <c r="V143" s="53"/>
      <c r="W143" s="53"/>
      <c r="X143" s="39"/>
      <c r="Y143" s="53"/>
      <c r="Z143" s="53"/>
      <c r="AA143" s="53"/>
      <c r="AB143" s="53"/>
      <c r="AC143" s="56"/>
      <c r="AD143" s="39"/>
      <c r="AE143" s="53"/>
      <c r="AF143" s="53"/>
      <c r="AG143" s="53"/>
      <c r="AH143" s="39"/>
    </row>
    <row r="144" ht="13.5" customHeight="1">
      <c r="B144" s="68"/>
      <c r="D144" s="69"/>
      <c r="E144" s="69"/>
      <c r="F144" s="69"/>
      <c r="G144" s="39"/>
      <c r="H144" s="53"/>
      <c r="I144" s="53"/>
      <c r="J144" s="53"/>
      <c r="K144" s="53"/>
      <c r="L144" s="56"/>
      <c r="M144" s="39"/>
      <c r="N144" s="53"/>
      <c r="O144" s="53"/>
      <c r="P144" s="53"/>
      <c r="Q144" s="39"/>
      <c r="R144" s="53">
        <v>5.0</v>
      </c>
      <c r="S144" s="53"/>
      <c r="T144" s="53"/>
      <c r="U144" s="53"/>
      <c r="V144" s="53"/>
      <c r="W144" s="53"/>
      <c r="X144" s="39"/>
      <c r="Y144" s="53"/>
      <c r="Z144" s="53"/>
      <c r="AA144" s="53"/>
      <c r="AB144" s="53"/>
      <c r="AC144" s="56"/>
      <c r="AD144" s="39"/>
      <c r="AE144" s="53"/>
      <c r="AF144" s="53"/>
      <c r="AG144" s="53"/>
      <c r="AH144" s="39"/>
    </row>
    <row r="145" ht="13.5" customHeight="1">
      <c r="B145" s="68"/>
      <c r="D145" s="69"/>
      <c r="E145" s="69"/>
      <c r="F145" s="69"/>
      <c r="G145" s="39"/>
      <c r="H145" s="53"/>
      <c r="I145" s="53"/>
      <c r="J145" s="53"/>
      <c r="K145" s="53"/>
      <c r="L145" s="56"/>
      <c r="M145" s="39"/>
      <c r="N145" s="53"/>
      <c r="O145" s="53"/>
      <c r="P145" s="53"/>
      <c r="Q145" s="39"/>
      <c r="R145" s="53">
        <v>6.0</v>
      </c>
      <c r="S145" s="53"/>
      <c r="T145" s="53"/>
      <c r="U145" s="53"/>
      <c r="V145" s="53"/>
      <c r="W145" s="53"/>
      <c r="X145" s="39"/>
      <c r="Y145" s="53"/>
      <c r="Z145" s="53"/>
      <c r="AA145" s="53"/>
      <c r="AB145" s="53"/>
      <c r="AC145" s="56"/>
      <c r="AD145" s="39"/>
      <c r="AE145" s="53"/>
      <c r="AF145" s="53"/>
      <c r="AG145" s="53"/>
      <c r="AH145" s="39"/>
    </row>
    <row r="146" ht="13.5" customHeight="1">
      <c r="B146" s="68"/>
      <c r="D146" s="69"/>
      <c r="E146" s="69"/>
      <c r="F146" s="69"/>
      <c r="G146" s="39"/>
      <c r="H146" s="53"/>
      <c r="I146" s="53"/>
      <c r="J146" s="53"/>
      <c r="K146" s="53"/>
      <c r="L146" s="56"/>
      <c r="M146" s="39"/>
      <c r="N146" s="53"/>
      <c r="O146" s="53"/>
      <c r="P146" s="53"/>
      <c r="Q146" s="39"/>
      <c r="R146" s="53">
        <v>7.0</v>
      </c>
      <c r="S146" s="53"/>
      <c r="T146" s="53"/>
      <c r="U146" s="53"/>
      <c r="V146" s="53"/>
      <c r="W146" s="53"/>
      <c r="X146" s="39"/>
      <c r="Y146" s="53"/>
      <c r="Z146" s="53"/>
      <c r="AA146" s="53"/>
      <c r="AB146" s="53"/>
      <c r="AC146" s="56"/>
      <c r="AD146" s="39"/>
      <c r="AE146" s="53"/>
      <c r="AF146" s="53"/>
      <c r="AG146" s="53"/>
      <c r="AH146" s="39"/>
    </row>
    <row r="147" ht="13.5" customHeight="1">
      <c r="B147" s="68"/>
      <c r="D147" s="69"/>
      <c r="E147" s="69"/>
      <c r="F147" s="69"/>
      <c r="G147" s="39"/>
      <c r="H147" s="53"/>
      <c r="I147" s="53"/>
      <c r="J147" s="53"/>
      <c r="K147" s="53"/>
      <c r="L147" s="56"/>
      <c r="M147" s="39"/>
      <c r="N147" s="53"/>
      <c r="O147" s="53"/>
      <c r="P147" s="53"/>
      <c r="Q147" s="39"/>
      <c r="R147" s="53">
        <v>8.0</v>
      </c>
      <c r="S147" s="53"/>
      <c r="T147" s="53"/>
      <c r="U147" s="53"/>
      <c r="V147" s="53"/>
      <c r="W147" s="53"/>
      <c r="X147" s="39"/>
      <c r="Y147" s="53"/>
      <c r="Z147" s="53"/>
      <c r="AA147" s="53"/>
      <c r="AB147" s="53"/>
      <c r="AC147" s="56"/>
      <c r="AD147" s="39"/>
      <c r="AE147" s="53"/>
      <c r="AF147" s="53"/>
      <c r="AG147" s="53"/>
      <c r="AH147" s="39"/>
    </row>
    <row r="148" ht="13.5" customHeight="1">
      <c r="B148" s="68"/>
      <c r="D148" s="69"/>
      <c r="E148" s="69"/>
      <c r="F148" s="69"/>
      <c r="G148" s="39"/>
      <c r="H148" s="53"/>
      <c r="I148" s="53"/>
      <c r="J148" s="53"/>
      <c r="K148" s="53"/>
      <c r="L148" s="56"/>
      <c r="M148" s="39"/>
      <c r="N148" s="53"/>
      <c r="O148" s="53"/>
      <c r="P148" s="53"/>
      <c r="Q148" s="39"/>
      <c r="R148" s="53">
        <v>9.0</v>
      </c>
      <c r="S148" s="53"/>
      <c r="T148" s="53"/>
      <c r="U148" s="53"/>
      <c r="V148" s="53"/>
      <c r="W148" s="53"/>
      <c r="X148" s="39"/>
      <c r="Y148" s="53"/>
      <c r="Z148" s="53"/>
      <c r="AA148" s="53"/>
      <c r="AB148" s="53"/>
      <c r="AC148" s="56"/>
      <c r="AD148" s="39"/>
      <c r="AE148" s="53"/>
      <c r="AF148" s="53"/>
      <c r="AG148" s="53"/>
      <c r="AH148" s="39"/>
    </row>
    <row r="149" ht="13.5" customHeight="1">
      <c r="B149" s="68"/>
      <c r="D149" s="69"/>
      <c r="E149" s="69"/>
      <c r="F149" s="69"/>
      <c r="G149" s="39"/>
      <c r="H149" s="53"/>
      <c r="I149" s="53"/>
      <c r="J149" s="53"/>
      <c r="K149" s="53"/>
      <c r="L149" s="56"/>
      <c r="M149" s="39"/>
      <c r="N149" s="53"/>
      <c r="O149" s="53"/>
      <c r="P149" s="53"/>
      <c r="Q149" s="39"/>
      <c r="R149" s="53">
        <v>10.0</v>
      </c>
      <c r="S149" s="53"/>
      <c r="T149" s="53"/>
      <c r="U149" s="53"/>
      <c r="V149" s="53"/>
      <c r="W149" s="53"/>
      <c r="X149" s="39"/>
      <c r="Y149" s="53"/>
      <c r="Z149" s="53"/>
      <c r="AA149" s="53"/>
      <c r="AB149" s="53"/>
      <c r="AC149" s="56"/>
      <c r="AD149" s="39"/>
      <c r="AE149" s="53"/>
      <c r="AF149" s="53"/>
      <c r="AG149" s="53"/>
      <c r="AH149" s="39"/>
    </row>
    <row r="150" ht="13.5" customHeight="1">
      <c r="B150" s="68"/>
      <c r="D150" s="69"/>
      <c r="E150" s="69"/>
      <c r="F150" s="69"/>
      <c r="G150" s="39"/>
      <c r="M150" s="39"/>
      <c r="N150" s="53"/>
      <c r="O150" s="53"/>
      <c r="P150" s="53"/>
      <c r="Q150" s="39"/>
      <c r="X150" s="39"/>
      <c r="AD150" s="39"/>
      <c r="AE150" s="53"/>
      <c r="AF150" s="53"/>
      <c r="AG150" s="53"/>
      <c r="AH150" s="39"/>
    </row>
    <row r="151" ht="13.5" customHeight="1">
      <c r="B151" s="68"/>
      <c r="D151" s="69"/>
      <c r="E151" s="69"/>
      <c r="F151" s="6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ht="13.5" customHeight="1">
      <c r="B152" s="68"/>
      <c r="D152" s="69"/>
      <c r="E152" s="69"/>
      <c r="F152" s="69"/>
    </row>
    <row r="153" ht="13.5" customHeight="1">
      <c r="B153" s="68"/>
      <c r="D153" s="69"/>
      <c r="E153" s="69"/>
      <c r="F153" s="69"/>
    </row>
    <row r="154" ht="13.5" customHeight="1">
      <c r="B154" s="68"/>
      <c r="D154" s="69"/>
      <c r="E154" s="69"/>
      <c r="F154" s="69"/>
    </row>
    <row r="155" ht="13.5" customHeight="1">
      <c r="B155" s="68"/>
      <c r="D155" s="69"/>
      <c r="E155" s="69"/>
      <c r="F155" s="69"/>
    </row>
    <row r="156" ht="13.5" customHeight="1">
      <c r="B156" s="68"/>
      <c r="D156" s="69"/>
      <c r="E156" s="69"/>
      <c r="F156" s="69"/>
    </row>
    <row r="157" ht="13.5" customHeight="1">
      <c r="B157" s="68"/>
      <c r="D157" s="69"/>
      <c r="E157" s="69"/>
      <c r="F157" s="69"/>
    </row>
    <row r="158" ht="13.5" customHeight="1">
      <c r="B158" s="68"/>
      <c r="D158" s="69"/>
      <c r="E158" s="69"/>
      <c r="F158" s="69"/>
    </row>
    <row r="159" ht="13.5" customHeight="1">
      <c r="B159" s="68"/>
      <c r="D159" s="69"/>
      <c r="E159" s="69"/>
      <c r="F159" s="69"/>
    </row>
    <row r="160" ht="13.5" customHeight="1">
      <c r="B160" s="68"/>
      <c r="D160" s="69"/>
      <c r="E160" s="69"/>
      <c r="F160" s="69"/>
    </row>
    <row r="161" ht="13.5" customHeight="1">
      <c r="B161" s="68"/>
      <c r="D161" s="69"/>
      <c r="E161" s="69"/>
      <c r="F161" s="69"/>
    </row>
    <row r="162" ht="13.5" customHeight="1">
      <c r="B162" s="68"/>
      <c r="D162" s="69"/>
      <c r="E162" s="69"/>
      <c r="F162" s="69"/>
    </row>
    <row r="163" ht="13.5" customHeight="1">
      <c r="B163" s="68"/>
      <c r="D163" s="69"/>
      <c r="E163" s="69"/>
      <c r="F163" s="69"/>
    </row>
    <row r="164" ht="13.5" customHeight="1">
      <c r="B164" s="68"/>
      <c r="D164" s="69"/>
      <c r="E164" s="69"/>
      <c r="F164" s="69"/>
    </row>
    <row r="165" ht="13.5" customHeight="1">
      <c r="B165" s="68"/>
      <c r="D165" s="69"/>
      <c r="E165" s="69"/>
      <c r="F165" s="69"/>
    </row>
    <row r="166" ht="13.5" customHeight="1">
      <c r="B166" s="68"/>
      <c r="D166" s="69"/>
      <c r="E166" s="69"/>
      <c r="F166" s="69"/>
    </row>
    <row r="167" ht="13.5" customHeight="1">
      <c r="B167" s="68"/>
      <c r="D167" s="69"/>
      <c r="E167" s="69"/>
      <c r="F167" s="69"/>
    </row>
    <row r="168" ht="13.5" customHeight="1">
      <c r="B168" s="68"/>
      <c r="D168" s="69"/>
      <c r="E168" s="69"/>
      <c r="F168" s="69"/>
    </row>
    <row r="169" ht="13.5" customHeight="1">
      <c r="B169" s="68"/>
      <c r="D169" s="69"/>
      <c r="E169" s="69"/>
      <c r="F169" s="69"/>
    </row>
    <row r="170" ht="13.5" customHeight="1">
      <c r="B170" s="68"/>
      <c r="D170" s="69"/>
      <c r="E170" s="69"/>
      <c r="F170" s="69"/>
    </row>
    <row r="171" ht="13.5" customHeight="1">
      <c r="B171" s="68"/>
      <c r="D171" s="69"/>
      <c r="E171" s="69"/>
      <c r="F171" s="69"/>
    </row>
    <row r="172" ht="13.5" customHeight="1">
      <c r="B172" s="68"/>
      <c r="D172" s="69"/>
      <c r="E172" s="69"/>
      <c r="F172" s="69"/>
    </row>
    <row r="173" ht="13.5" customHeight="1">
      <c r="B173" s="68"/>
      <c r="D173" s="69"/>
      <c r="E173" s="69"/>
      <c r="F173" s="69"/>
    </row>
    <row r="174" ht="13.5" customHeight="1">
      <c r="B174" s="68"/>
      <c r="D174" s="69"/>
      <c r="E174" s="69"/>
      <c r="F174" s="69"/>
    </row>
    <row r="175" ht="13.5" customHeight="1">
      <c r="B175" s="68"/>
      <c r="D175" s="69"/>
      <c r="E175" s="69"/>
      <c r="F175" s="69"/>
    </row>
    <row r="176" ht="13.5" customHeight="1">
      <c r="B176" s="68"/>
      <c r="D176" s="69"/>
      <c r="E176" s="69"/>
      <c r="F176" s="69"/>
    </row>
    <row r="177" ht="13.5" customHeight="1">
      <c r="B177" s="68"/>
      <c r="D177" s="69"/>
      <c r="E177" s="69"/>
      <c r="F177" s="69"/>
    </row>
    <row r="178" ht="13.5" customHeight="1">
      <c r="B178" s="68"/>
      <c r="D178" s="69"/>
      <c r="E178" s="69"/>
      <c r="F178" s="69"/>
    </row>
    <row r="179" ht="13.5" customHeight="1">
      <c r="B179" s="68"/>
      <c r="D179" s="69"/>
      <c r="E179" s="69"/>
      <c r="F179" s="69"/>
    </row>
    <row r="180" ht="13.5" customHeight="1">
      <c r="B180" s="68"/>
      <c r="D180" s="69"/>
      <c r="E180" s="69"/>
      <c r="F180" s="69"/>
    </row>
    <row r="181" ht="13.5" customHeight="1">
      <c r="B181" s="68"/>
      <c r="D181" s="69"/>
      <c r="E181" s="69"/>
      <c r="F181" s="69"/>
    </row>
    <row r="182" ht="13.5" customHeight="1">
      <c r="B182" s="68"/>
      <c r="D182" s="69"/>
      <c r="E182" s="69"/>
      <c r="F182" s="69"/>
    </row>
    <row r="183" ht="13.5" customHeight="1">
      <c r="B183" s="68"/>
      <c r="D183" s="69"/>
      <c r="E183" s="69"/>
      <c r="F183" s="69"/>
    </row>
    <row r="184" ht="13.5" customHeight="1">
      <c r="B184" s="68"/>
      <c r="D184" s="69"/>
      <c r="E184" s="69"/>
      <c r="F184" s="69"/>
    </row>
    <row r="185" ht="13.5" customHeight="1">
      <c r="B185" s="68"/>
      <c r="D185" s="69"/>
      <c r="E185" s="69"/>
      <c r="F185" s="69"/>
    </row>
    <row r="186" ht="13.5" customHeight="1">
      <c r="B186" s="68"/>
      <c r="D186" s="69"/>
      <c r="E186" s="69"/>
      <c r="F186" s="69"/>
    </row>
    <row r="187" ht="13.5" customHeight="1">
      <c r="B187" s="68"/>
      <c r="D187" s="69"/>
      <c r="E187" s="69"/>
      <c r="F187" s="69"/>
    </row>
    <row r="188" ht="13.5" customHeight="1">
      <c r="B188" s="68"/>
      <c r="D188" s="69"/>
      <c r="E188" s="69"/>
      <c r="F188" s="69"/>
    </row>
    <row r="189" ht="13.5" customHeight="1">
      <c r="B189" s="68"/>
      <c r="D189" s="69"/>
      <c r="E189" s="69"/>
      <c r="F189" s="69"/>
    </row>
    <row r="190" ht="13.5" customHeight="1">
      <c r="B190" s="68"/>
      <c r="D190" s="69"/>
      <c r="E190" s="69"/>
      <c r="F190" s="69"/>
    </row>
    <row r="191" ht="13.5" customHeight="1">
      <c r="B191" s="68"/>
      <c r="D191" s="69"/>
      <c r="E191" s="69"/>
      <c r="F191" s="69"/>
    </row>
    <row r="192" ht="13.5" customHeight="1">
      <c r="B192" s="68"/>
      <c r="D192" s="69"/>
      <c r="E192" s="69"/>
      <c r="F192" s="69"/>
    </row>
    <row r="193" ht="13.5" customHeight="1">
      <c r="B193" s="68"/>
      <c r="D193" s="69"/>
      <c r="E193" s="69"/>
      <c r="F193" s="69"/>
    </row>
    <row r="194" ht="13.5" customHeight="1">
      <c r="B194" s="68"/>
      <c r="D194" s="69"/>
      <c r="E194" s="69"/>
      <c r="F194" s="69"/>
    </row>
    <row r="195" ht="13.5" customHeight="1">
      <c r="B195" s="68"/>
      <c r="D195" s="69"/>
      <c r="E195" s="69"/>
      <c r="F195" s="69"/>
    </row>
    <row r="196" ht="13.5" customHeight="1">
      <c r="B196" s="68"/>
      <c r="D196" s="69"/>
      <c r="E196" s="69"/>
      <c r="F196" s="69"/>
    </row>
    <row r="197" ht="13.5" customHeight="1">
      <c r="B197" s="68"/>
      <c r="D197" s="69"/>
      <c r="E197" s="69"/>
      <c r="F197" s="69"/>
    </row>
    <row r="198" ht="13.5" customHeight="1">
      <c r="B198" s="68"/>
      <c r="D198" s="69"/>
      <c r="E198" s="69"/>
      <c r="F198" s="69"/>
    </row>
    <row r="199" ht="13.5" customHeight="1">
      <c r="B199" s="68"/>
      <c r="D199" s="69"/>
      <c r="E199" s="69"/>
      <c r="F199" s="69"/>
    </row>
    <row r="200" ht="13.5" customHeight="1">
      <c r="B200" s="68"/>
      <c r="D200" s="69"/>
      <c r="E200" s="69"/>
      <c r="F200" s="69"/>
    </row>
    <row r="201" ht="13.5" customHeight="1">
      <c r="B201" s="68"/>
      <c r="D201" s="69"/>
      <c r="E201" s="69"/>
      <c r="F201" s="69"/>
    </row>
    <row r="202" ht="13.5" customHeight="1">
      <c r="B202" s="68"/>
      <c r="D202" s="69"/>
      <c r="E202" s="69"/>
      <c r="F202" s="69"/>
    </row>
    <row r="203" ht="13.5" customHeight="1">
      <c r="B203" s="68"/>
      <c r="D203" s="69"/>
      <c r="E203" s="69"/>
      <c r="F203" s="69"/>
    </row>
    <row r="204" ht="13.5" customHeight="1">
      <c r="B204" s="68"/>
      <c r="D204" s="69"/>
      <c r="E204" s="69"/>
      <c r="F204" s="69"/>
    </row>
    <row r="205" ht="13.5" customHeight="1">
      <c r="B205" s="68"/>
      <c r="D205" s="69"/>
      <c r="E205" s="69"/>
      <c r="F205" s="69"/>
    </row>
    <row r="206" ht="13.5" customHeight="1">
      <c r="B206" s="68"/>
      <c r="D206" s="69"/>
      <c r="E206" s="69"/>
      <c r="F206" s="69"/>
    </row>
    <row r="207" ht="13.5" customHeight="1">
      <c r="B207" s="68"/>
      <c r="D207" s="69"/>
      <c r="E207" s="69"/>
      <c r="F207" s="69"/>
    </row>
    <row r="208" ht="13.5" customHeight="1">
      <c r="B208" s="68"/>
      <c r="D208" s="69"/>
      <c r="E208" s="69"/>
      <c r="F208" s="69"/>
    </row>
    <row r="209" ht="13.5" customHeight="1">
      <c r="B209" s="68"/>
      <c r="D209" s="69"/>
      <c r="E209" s="69"/>
      <c r="F209" s="69"/>
    </row>
    <row r="210" ht="13.5" customHeight="1">
      <c r="B210" s="68"/>
      <c r="D210" s="69"/>
      <c r="E210" s="69"/>
      <c r="F210" s="69"/>
    </row>
    <row r="211" ht="13.5" customHeight="1">
      <c r="B211" s="68"/>
      <c r="D211" s="69"/>
      <c r="E211" s="69"/>
      <c r="F211" s="69"/>
    </row>
    <row r="212" ht="13.5" customHeight="1">
      <c r="B212" s="68"/>
      <c r="D212" s="69"/>
      <c r="E212" s="69"/>
      <c r="F212" s="69"/>
    </row>
    <row r="213" ht="13.5" customHeight="1">
      <c r="B213" s="68"/>
      <c r="D213" s="69"/>
      <c r="E213" s="69"/>
      <c r="F213" s="69"/>
    </row>
    <row r="214" ht="13.5" customHeight="1">
      <c r="B214" s="68"/>
      <c r="D214" s="69"/>
      <c r="E214" s="69"/>
      <c r="F214" s="69"/>
    </row>
    <row r="215" ht="13.5" customHeight="1">
      <c r="B215" s="68"/>
      <c r="D215" s="69"/>
      <c r="E215" s="69"/>
      <c r="F215" s="69"/>
    </row>
    <row r="216" ht="13.5" customHeight="1">
      <c r="B216" s="68"/>
      <c r="D216" s="69"/>
      <c r="E216" s="69"/>
      <c r="F216" s="69"/>
    </row>
    <row r="217" ht="13.5" customHeight="1">
      <c r="B217" s="68"/>
      <c r="D217" s="69"/>
      <c r="E217" s="69"/>
      <c r="F217" s="69"/>
    </row>
    <row r="218" ht="13.5" customHeight="1">
      <c r="B218" s="68"/>
      <c r="D218" s="69"/>
      <c r="E218" s="69"/>
      <c r="F218" s="69"/>
    </row>
    <row r="219" ht="13.5" customHeight="1">
      <c r="B219" s="68"/>
      <c r="D219" s="69"/>
      <c r="E219" s="69"/>
      <c r="F219" s="69"/>
    </row>
    <row r="220" ht="13.5" customHeight="1">
      <c r="B220" s="68"/>
      <c r="D220" s="69"/>
      <c r="E220" s="69"/>
      <c r="F220" s="69"/>
    </row>
    <row r="221" ht="13.5" customHeight="1">
      <c r="B221" s="68"/>
      <c r="D221" s="69"/>
      <c r="E221" s="69"/>
      <c r="F221" s="69"/>
    </row>
    <row r="222" ht="13.5" customHeight="1">
      <c r="B222" s="68"/>
      <c r="D222" s="69"/>
      <c r="E222" s="69"/>
      <c r="F222" s="69"/>
    </row>
    <row r="223" ht="13.5" customHeight="1">
      <c r="B223" s="68"/>
      <c r="D223" s="69"/>
      <c r="E223" s="69"/>
      <c r="F223" s="69"/>
    </row>
    <row r="224" ht="13.5" customHeight="1">
      <c r="B224" s="68"/>
      <c r="D224" s="69"/>
      <c r="E224" s="69"/>
      <c r="F224" s="69"/>
    </row>
    <row r="225" ht="13.5" customHeight="1">
      <c r="B225" s="68"/>
      <c r="D225" s="69"/>
      <c r="E225" s="69"/>
      <c r="F225" s="69"/>
    </row>
    <row r="226" ht="13.5" customHeight="1">
      <c r="B226" s="68"/>
      <c r="D226" s="69"/>
      <c r="E226" s="69"/>
      <c r="F226" s="69"/>
    </row>
    <row r="227" ht="13.5" customHeight="1">
      <c r="B227" s="68"/>
      <c r="D227" s="69"/>
      <c r="E227" s="69"/>
      <c r="F227" s="69"/>
    </row>
    <row r="228" ht="13.5" customHeight="1">
      <c r="B228" s="68"/>
      <c r="D228" s="69"/>
      <c r="E228" s="69"/>
      <c r="F228" s="69"/>
    </row>
    <row r="229" ht="13.5" customHeight="1">
      <c r="B229" s="68"/>
      <c r="D229" s="69"/>
      <c r="E229" s="69"/>
      <c r="F229" s="69"/>
    </row>
    <row r="230" ht="13.5" customHeight="1">
      <c r="B230" s="68"/>
      <c r="D230" s="69"/>
      <c r="E230" s="69"/>
      <c r="F230" s="69"/>
    </row>
    <row r="231" ht="13.5" customHeight="1">
      <c r="B231" s="68"/>
      <c r="D231" s="69"/>
      <c r="E231" s="69"/>
      <c r="F231" s="69"/>
    </row>
    <row r="232" ht="13.5" customHeight="1">
      <c r="B232" s="68"/>
      <c r="D232" s="69"/>
      <c r="E232" s="69"/>
      <c r="F232" s="69"/>
    </row>
    <row r="233" ht="13.5" customHeight="1">
      <c r="B233" s="68"/>
      <c r="D233" s="69"/>
      <c r="E233" s="69"/>
      <c r="F233" s="69"/>
    </row>
    <row r="234" ht="13.5" customHeight="1">
      <c r="B234" s="68"/>
      <c r="D234" s="69"/>
      <c r="E234" s="69"/>
      <c r="F234" s="69"/>
    </row>
    <row r="235" ht="13.5" customHeight="1">
      <c r="B235" s="68"/>
      <c r="D235" s="69"/>
      <c r="E235" s="69"/>
      <c r="F235" s="69"/>
    </row>
    <row r="236" ht="13.5" customHeight="1">
      <c r="B236" s="68"/>
      <c r="D236" s="69"/>
      <c r="E236" s="69"/>
      <c r="F236" s="69"/>
    </row>
    <row r="237" ht="13.5" customHeight="1">
      <c r="B237" s="68"/>
      <c r="D237" s="69"/>
      <c r="E237" s="69"/>
      <c r="F237" s="69"/>
    </row>
    <row r="238" ht="13.5" customHeight="1">
      <c r="B238" s="68"/>
      <c r="D238" s="69"/>
      <c r="E238" s="69"/>
      <c r="F238" s="69"/>
    </row>
    <row r="239" ht="13.5" customHeight="1">
      <c r="B239" s="68"/>
      <c r="D239" s="69"/>
      <c r="E239" s="69"/>
      <c r="F239" s="69"/>
    </row>
    <row r="240" ht="13.5" customHeight="1">
      <c r="B240" s="68"/>
      <c r="D240" s="69"/>
      <c r="E240" s="69"/>
      <c r="F240" s="69"/>
    </row>
    <row r="241" ht="13.5" customHeight="1">
      <c r="B241" s="68"/>
      <c r="D241" s="69"/>
      <c r="E241" s="69"/>
      <c r="F241" s="69"/>
    </row>
    <row r="242" ht="13.5" customHeight="1">
      <c r="B242" s="68"/>
      <c r="D242" s="69"/>
      <c r="E242" s="69"/>
      <c r="F242" s="69"/>
    </row>
    <row r="243" ht="13.5" customHeight="1">
      <c r="B243" s="68"/>
      <c r="D243" s="69"/>
      <c r="E243" s="69"/>
      <c r="F243" s="69"/>
    </row>
    <row r="244" ht="13.5" customHeight="1">
      <c r="B244" s="68"/>
      <c r="D244" s="69"/>
      <c r="E244" s="69"/>
      <c r="F244" s="69"/>
    </row>
    <row r="245" ht="13.5" customHeight="1">
      <c r="B245" s="68"/>
      <c r="D245" s="69"/>
      <c r="E245" s="69"/>
      <c r="F245" s="69"/>
    </row>
    <row r="246" ht="13.5" customHeight="1">
      <c r="B246" s="68"/>
      <c r="D246" s="69"/>
      <c r="E246" s="69"/>
      <c r="F246" s="69"/>
    </row>
    <row r="247" ht="13.5" customHeight="1">
      <c r="B247" s="68"/>
      <c r="D247" s="69"/>
      <c r="E247" s="69"/>
      <c r="F247" s="69"/>
    </row>
    <row r="248" ht="13.5" customHeight="1">
      <c r="B248" s="68"/>
      <c r="D248" s="69"/>
      <c r="E248" s="69"/>
      <c r="F248" s="69"/>
    </row>
    <row r="249" ht="13.5" customHeight="1">
      <c r="B249" s="68"/>
      <c r="D249" s="69"/>
      <c r="E249" s="69"/>
      <c r="F249" s="69"/>
    </row>
    <row r="250" ht="13.5" customHeight="1">
      <c r="B250" s="68"/>
      <c r="D250" s="69"/>
      <c r="E250" s="69"/>
      <c r="F250" s="69"/>
    </row>
    <row r="251" ht="13.5" customHeight="1">
      <c r="B251" s="68"/>
      <c r="D251" s="69"/>
      <c r="E251" s="69"/>
      <c r="F251" s="69"/>
    </row>
    <row r="252" ht="13.5" customHeight="1">
      <c r="B252" s="68"/>
      <c r="D252" s="69"/>
      <c r="E252" s="69"/>
      <c r="F252" s="69"/>
    </row>
    <row r="253" ht="13.5" customHeight="1">
      <c r="B253" s="68"/>
      <c r="D253" s="69"/>
      <c r="E253" s="69"/>
      <c r="F253" s="69"/>
    </row>
    <row r="254" ht="13.5" customHeight="1">
      <c r="B254" s="68"/>
      <c r="D254" s="69"/>
      <c r="E254" s="69"/>
      <c r="F254" s="69"/>
    </row>
    <row r="255" ht="13.5" customHeight="1">
      <c r="B255" s="68"/>
      <c r="D255" s="69"/>
      <c r="E255" s="69"/>
      <c r="F255" s="69"/>
    </row>
    <row r="256" ht="13.5" customHeight="1">
      <c r="B256" s="68"/>
      <c r="D256" s="69"/>
      <c r="E256" s="69"/>
      <c r="F256" s="69"/>
    </row>
    <row r="257" ht="13.5" customHeight="1">
      <c r="B257" s="68"/>
      <c r="D257" s="69"/>
      <c r="E257" s="69"/>
      <c r="F257" s="69"/>
    </row>
    <row r="258" ht="13.5" customHeight="1">
      <c r="B258" s="68"/>
      <c r="D258" s="69"/>
      <c r="E258" s="69"/>
      <c r="F258" s="69"/>
    </row>
    <row r="259" ht="13.5" customHeight="1">
      <c r="B259" s="68"/>
      <c r="D259" s="69"/>
      <c r="E259" s="69"/>
      <c r="F259" s="69"/>
    </row>
    <row r="260" ht="13.5" customHeight="1">
      <c r="B260" s="68"/>
      <c r="D260" s="69"/>
      <c r="E260" s="69"/>
      <c r="F260" s="69"/>
    </row>
    <row r="261" ht="13.5" customHeight="1">
      <c r="B261" s="68"/>
      <c r="D261" s="69"/>
      <c r="E261" s="69"/>
      <c r="F261" s="69"/>
    </row>
    <row r="262" ht="13.5" customHeight="1">
      <c r="B262" s="68"/>
      <c r="D262" s="69"/>
      <c r="E262" s="69"/>
      <c r="F262" s="69"/>
    </row>
    <row r="263" ht="13.5" customHeight="1">
      <c r="B263" s="68"/>
      <c r="D263" s="69"/>
      <c r="E263" s="69"/>
      <c r="F263" s="69"/>
    </row>
    <row r="264" ht="13.5" customHeight="1">
      <c r="B264" s="68"/>
      <c r="D264" s="69"/>
      <c r="E264" s="69"/>
      <c r="F264" s="69"/>
    </row>
    <row r="265" ht="13.5" customHeight="1">
      <c r="B265" s="68"/>
      <c r="D265" s="69"/>
      <c r="E265" s="69"/>
      <c r="F265" s="69"/>
    </row>
    <row r="266" ht="13.5" customHeight="1">
      <c r="B266" s="68"/>
      <c r="D266" s="69"/>
      <c r="E266" s="69"/>
      <c r="F266" s="69"/>
    </row>
    <row r="267" ht="13.5" customHeight="1">
      <c r="B267" s="68"/>
      <c r="D267" s="69"/>
      <c r="E267" s="69"/>
      <c r="F267" s="69"/>
    </row>
    <row r="268" ht="13.5" customHeight="1">
      <c r="B268" s="68"/>
      <c r="D268" s="69"/>
      <c r="E268" s="69"/>
      <c r="F268" s="69"/>
    </row>
    <row r="269" ht="13.5" customHeight="1">
      <c r="B269" s="68"/>
      <c r="D269" s="69"/>
      <c r="E269" s="69"/>
      <c r="F269" s="69"/>
    </row>
    <row r="270" ht="13.5" customHeight="1">
      <c r="B270" s="68"/>
      <c r="D270" s="69"/>
      <c r="E270" s="69"/>
      <c r="F270" s="69"/>
    </row>
    <row r="271" ht="13.5" customHeight="1">
      <c r="B271" s="68"/>
      <c r="D271" s="69"/>
      <c r="E271" s="69"/>
      <c r="F271" s="69"/>
    </row>
    <row r="272" ht="13.5" customHeight="1">
      <c r="B272" s="68"/>
      <c r="D272" s="69"/>
      <c r="E272" s="69"/>
      <c r="F272" s="69"/>
    </row>
    <row r="273" ht="13.5" customHeight="1">
      <c r="B273" s="68"/>
      <c r="D273" s="69"/>
      <c r="E273" s="69"/>
      <c r="F273" s="69"/>
    </row>
    <row r="274" ht="13.5" customHeight="1">
      <c r="B274" s="68"/>
      <c r="D274" s="69"/>
      <c r="E274" s="69"/>
      <c r="F274" s="69"/>
    </row>
    <row r="275" ht="13.5" customHeight="1">
      <c r="B275" s="68"/>
      <c r="D275" s="69"/>
      <c r="E275" s="69"/>
      <c r="F275" s="69"/>
    </row>
    <row r="276" ht="13.5" customHeight="1">
      <c r="B276" s="68"/>
      <c r="D276" s="69"/>
      <c r="E276" s="69"/>
      <c r="F276" s="69"/>
    </row>
    <row r="277" ht="13.5" customHeight="1">
      <c r="B277" s="68"/>
      <c r="D277" s="69"/>
      <c r="E277" s="69"/>
      <c r="F277" s="69"/>
    </row>
    <row r="278" ht="13.5" customHeight="1">
      <c r="B278" s="68"/>
      <c r="D278" s="69"/>
      <c r="E278" s="69"/>
      <c r="F278" s="69"/>
    </row>
    <row r="279" ht="13.5" customHeight="1">
      <c r="B279" s="68"/>
      <c r="D279" s="69"/>
      <c r="E279" s="69"/>
      <c r="F279" s="69"/>
    </row>
    <row r="280" ht="13.5" customHeight="1">
      <c r="B280" s="68"/>
      <c r="D280" s="69"/>
      <c r="E280" s="69"/>
      <c r="F280" s="69"/>
    </row>
    <row r="281" ht="13.5" customHeight="1">
      <c r="B281" s="68"/>
      <c r="D281" s="69"/>
      <c r="E281" s="69"/>
      <c r="F281" s="69"/>
    </row>
    <row r="282" ht="13.5" customHeight="1">
      <c r="B282" s="68"/>
      <c r="D282" s="69"/>
      <c r="E282" s="69"/>
      <c r="F282" s="69"/>
    </row>
    <row r="283" ht="13.5" customHeight="1">
      <c r="B283" s="68"/>
      <c r="D283" s="69"/>
      <c r="E283" s="69"/>
      <c r="F283" s="69"/>
    </row>
    <row r="284" ht="13.5" customHeight="1">
      <c r="B284" s="68"/>
      <c r="D284" s="69"/>
      <c r="E284" s="69"/>
      <c r="F284" s="69"/>
    </row>
    <row r="285" ht="13.5" customHeight="1">
      <c r="B285" s="68"/>
      <c r="D285" s="69"/>
      <c r="E285" s="69"/>
      <c r="F285" s="69"/>
    </row>
    <row r="286" ht="13.5" customHeight="1">
      <c r="B286" s="68"/>
      <c r="D286" s="69"/>
      <c r="E286" s="69"/>
      <c r="F286" s="69"/>
    </row>
    <row r="287" ht="13.5" customHeight="1">
      <c r="B287" s="68"/>
      <c r="D287" s="69"/>
      <c r="E287" s="69"/>
      <c r="F287" s="69"/>
    </row>
    <row r="288" ht="13.5" customHeight="1">
      <c r="B288" s="68"/>
      <c r="D288" s="69"/>
      <c r="E288" s="69"/>
      <c r="F288" s="69"/>
    </row>
    <row r="289" ht="13.5" customHeight="1">
      <c r="B289" s="68"/>
      <c r="D289" s="69"/>
      <c r="E289" s="69"/>
      <c r="F289" s="69"/>
    </row>
    <row r="290" ht="13.5" customHeight="1">
      <c r="B290" s="68"/>
      <c r="D290" s="69"/>
      <c r="E290" s="69"/>
      <c r="F290" s="69"/>
    </row>
    <row r="291" ht="13.5" customHeight="1">
      <c r="B291" s="68"/>
      <c r="D291" s="69"/>
      <c r="E291" s="69"/>
      <c r="F291" s="69"/>
    </row>
    <row r="292" ht="13.5" customHeight="1">
      <c r="B292" s="68"/>
      <c r="D292" s="69"/>
      <c r="E292" s="69"/>
      <c r="F292" s="69"/>
    </row>
    <row r="293" ht="13.5" customHeight="1">
      <c r="B293" s="68"/>
      <c r="D293" s="69"/>
      <c r="E293" s="69"/>
      <c r="F293" s="69"/>
    </row>
    <row r="294" ht="13.5" customHeight="1">
      <c r="B294" s="68"/>
      <c r="D294" s="69"/>
      <c r="E294" s="69"/>
      <c r="F294" s="69"/>
    </row>
    <row r="295" ht="13.5" customHeight="1">
      <c r="B295" s="68"/>
      <c r="D295" s="69"/>
      <c r="E295" s="69"/>
      <c r="F295" s="69"/>
    </row>
    <row r="296" ht="13.5" customHeight="1">
      <c r="B296" s="68"/>
      <c r="D296" s="69"/>
      <c r="E296" s="69"/>
      <c r="F296" s="69"/>
    </row>
    <row r="297" ht="13.5" customHeight="1">
      <c r="B297" s="68"/>
      <c r="D297" s="69"/>
      <c r="E297" s="69"/>
      <c r="F297" s="69"/>
    </row>
    <row r="298" ht="13.5" customHeight="1">
      <c r="B298" s="68"/>
      <c r="D298" s="69"/>
      <c r="E298" s="69"/>
      <c r="F298" s="69"/>
    </row>
    <row r="299" ht="13.5" customHeight="1">
      <c r="B299" s="68"/>
      <c r="D299" s="69"/>
      <c r="E299" s="69"/>
      <c r="F299" s="69"/>
    </row>
    <row r="300" ht="13.5" customHeight="1">
      <c r="B300" s="68"/>
      <c r="D300" s="69"/>
      <c r="E300" s="69"/>
      <c r="F300" s="69"/>
    </row>
    <row r="301" ht="13.5" customHeight="1">
      <c r="B301" s="68"/>
      <c r="D301" s="69"/>
      <c r="E301" s="69"/>
      <c r="F301" s="69"/>
    </row>
    <row r="302" ht="13.5" customHeight="1">
      <c r="B302" s="68"/>
      <c r="D302" s="69"/>
      <c r="E302" s="69"/>
      <c r="F302" s="69"/>
    </row>
    <row r="303" ht="13.5" customHeight="1">
      <c r="B303" s="68"/>
      <c r="D303" s="69"/>
      <c r="E303" s="69"/>
      <c r="F303" s="69"/>
    </row>
    <row r="304" ht="13.5" customHeight="1">
      <c r="B304" s="68"/>
      <c r="D304" s="69"/>
      <c r="E304" s="69"/>
      <c r="F304" s="69"/>
    </row>
    <row r="305" ht="13.5" customHeight="1">
      <c r="B305" s="68"/>
      <c r="D305" s="69"/>
      <c r="E305" s="69"/>
      <c r="F305" s="69"/>
    </row>
    <row r="306" ht="13.5" customHeight="1">
      <c r="B306" s="68"/>
      <c r="D306" s="69"/>
      <c r="E306" s="69"/>
      <c r="F306" s="69"/>
    </row>
    <row r="307" ht="13.5" customHeight="1">
      <c r="B307" s="68"/>
      <c r="D307" s="69"/>
      <c r="E307" s="69"/>
      <c r="F307" s="69"/>
    </row>
    <row r="308" ht="13.5" customHeight="1">
      <c r="B308" s="68"/>
      <c r="D308" s="69"/>
      <c r="E308" s="69"/>
      <c r="F308" s="69"/>
    </row>
    <row r="309" ht="13.5" customHeight="1">
      <c r="B309" s="68"/>
      <c r="D309" s="69"/>
      <c r="E309" s="69"/>
      <c r="F309" s="69"/>
    </row>
    <row r="310" ht="13.5" customHeight="1">
      <c r="B310" s="68"/>
      <c r="D310" s="69"/>
      <c r="E310" s="69"/>
      <c r="F310" s="69"/>
    </row>
    <row r="311" ht="13.5" customHeight="1">
      <c r="B311" s="68"/>
      <c r="D311" s="69"/>
      <c r="E311" s="69"/>
      <c r="F311" s="69"/>
    </row>
    <row r="312" ht="13.5" customHeight="1">
      <c r="B312" s="68"/>
      <c r="D312" s="69"/>
      <c r="E312" s="69"/>
      <c r="F312" s="69"/>
    </row>
    <row r="313" ht="13.5" customHeight="1">
      <c r="B313" s="68"/>
      <c r="D313" s="69"/>
      <c r="E313" s="69"/>
      <c r="F313" s="69"/>
    </row>
    <row r="314" ht="13.5" customHeight="1">
      <c r="B314" s="68"/>
      <c r="D314" s="69"/>
      <c r="E314" s="69"/>
      <c r="F314" s="69"/>
    </row>
    <row r="315" ht="13.5" customHeight="1">
      <c r="B315" s="68"/>
      <c r="D315" s="69"/>
      <c r="E315" s="69"/>
      <c r="F315" s="69"/>
    </row>
    <row r="316" ht="13.5" customHeight="1">
      <c r="B316" s="68"/>
      <c r="D316" s="69"/>
      <c r="E316" s="69"/>
      <c r="F316" s="69"/>
    </row>
    <row r="317" ht="13.5" customHeight="1">
      <c r="B317" s="68"/>
      <c r="D317" s="69"/>
      <c r="E317" s="69"/>
      <c r="F317" s="69"/>
    </row>
    <row r="318" ht="13.5" customHeight="1">
      <c r="B318" s="68"/>
      <c r="D318" s="69"/>
      <c r="E318" s="69"/>
      <c r="F318" s="69"/>
    </row>
    <row r="319" ht="13.5" customHeight="1">
      <c r="B319" s="68"/>
      <c r="D319" s="69"/>
      <c r="E319" s="69"/>
      <c r="F319" s="69"/>
    </row>
    <row r="320" ht="13.5" customHeight="1">
      <c r="B320" s="68"/>
      <c r="D320" s="69"/>
      <c r="E320" s="69"/>
      <c r="F320" s="69"/>
    </row>
    <row r="321" ht="13.5" customHeight="1">
      <c r="B321" s="68"/>
      <c r="D321" s="69"/>
      <c r="E321" s="69"/>
      <c r="F321" s="69"/>
    </row>
    <row r="322" ht="13.5" customHeight="1">
      <c r="B322" s="68"/>
      <c r="D322" s="69"/>
      <c r="E322" s="69"/>
      <c r="F322" s="69"/>
    </row>
    <row r="323" ht="13.5" customHeight="1">
      <c r="B323" s="68"/>
      <c r="D323" s="69"/>
      <c r="E323" s="69"/>
      <c r="F323" s="69"/>
    </row>
    <row r="324" ht="13.5" customHeight="1">
      <c r="B324" s="68"/>
      <c r="D324" s="69"/>
      <c r="E324" s="69"/>
      <c r="F324" s="69"/>
    </row>
    <row r="325" ht="13.5" customHeight="1">
      <c r="B325" s="68"/>
      <c r="D325" s="69"/>
      <c r="E325" s="69"/>
      <c r="F325" s="69"/>
    </row>
    <row r="326" ht="13.5" customHeight="1">
      <c r="B326" s="68"/>
      <c r="D326" s="69"/>
      <c r="E326" s="69"/>
      <c r="F326" s="69"/>
    </row>
    <row r="327" ht="13.5" customHeight="1">
      <c r="B327" s="68"/>
      <c r="D327" s="69"/>
      <c r="E327" s="69"/>
      <c r="F327" s="69"/>
    </row>
    <row r="328" ht="13.5" customHeight="1">
      <c r="B328" s="68"/>
      <c r="D328" s="69"/>
      <c r="E328" s="69"/>
      <c r="F328" s="69"/>
    </row>
    <row r="329" ht="13.5" customHeight="1">
      <c r="B329" s="68"/>
      <c r="D329" s="69"/>
      <c r="E329" s="69"/>
      <c r="F329" s="69"/>
    </row>
    <row r="330" ht="13.5" customHeight="1">
      <c r="B330" s="68"/>
      <c r="D330" s="69"/>
      <c r="E330" s="69"/>
      <c r="F330" s="69"/>
    </row>
    <row r="331" ht="13.5" customHeight="1">
      <c r="B331" s="68"/>
      <c r="D331" s="69"/>
      <c r="E331" s="69"/>
      <c r="F331" s="69"/>
    </row>
    <row r="332" ht="13.5" customHeight="1">
      <c r="B332" s="68"/>
      <c r="D332" s="69"/>
      <c r="E332" s="69"/>
      <c r="F332" s="69"/>
    </row>
    <row r="333" ht="13.5" customHeight="1">
      <c r="B333" s="68"/>
      <c r="D333" s="69"/>
      <c r="E333" s="69"/>
      <c r="F333" s="69"/>
    </row>
    <row r="334" ht="13.5" customHeight="1">
      <c r="B334" s="68"/>
      <c r="D334" s="69"/>
      <c r="E334" s="69"/>
      <c r="F334" s="69"/>
    </row>
    <row r="335" ht="13.5" customHeight="1">
      <c r="B335" s="68"/>
      <c r="D335" s="69"/>
      <c r="E335" s="69"/>
      <c r="F335" s="69"/>
    </row>
    <row r="336" ht="13.5" customHeight="1">
      <c r="B336" s="68"/>
      <c r="D336" s="69"/>
      <c r="E336" s="69"/>
      <c r="F336" s="69"/>
    </row>
    <row r="337" ht="13.5" customHeight="1">
      <c r="B337" s="68"/>
      <c r="D337" s="69"/>
      <c r="E337" s="69"/>
      <c r="F337" s="69"/>
    </row>
    <row r="338" ht="13.5" customHeight="1">
      <c r="B338" s="68"/>
      <c r="D338" s="69"/>
      <c r="E338" s="69"/>
      <c r="F338" s="69"/>
    </row>
    <row r="339" ht="13.5" customHeight="1">
      <c r="B339" s="68"/>
      <c r="D339" s="69"/>
      <c r="E339" s="69"/>
      <c r="F339" s="69"/>
    </row>
    <row r="340" ht="13.5" customHeight="1">
      <c r="B340" s="68"/>
      <c r="D340" s="69"/>
      <c r="E340" s="69"/>
      <c r="F340" s="69"/>
    </row>
    <row r="341" ht="13.5" customHeight="1">
      <c r="B341" s="68"/>
      <c r="D341" s="69"/>
      <c r="E341" s="69"/>
      <c r="F341" s="69"/>
    </row>
    <row r="342" ht="13.5" customHeight="1">
      <c r="B342" s="68"/>
      <c r="D342" s="69"/>
      <c r="E342" s="69"/>
      <c r="F342" s="69"/>
    </row>
    <row r="343" ht="13.5" customHeight="1">
      <c r="B343" s="68"/>
      <c r="D343" s="69"/>
      <c r="E343" s="69"/>
      <c r="F343" s="69"/>
    </row>
    <row r="344" ht="13.5" customHeight="1">
      <c r="B344" s="68"/>
      <c r="D344" s="69"/>
      <c r="E344" s="69"/>
      <c r="F344" s="69"/>
    </row>
    <row r="345" ht="13.5" customHeight="1">
      <c r="B345" s="68"/>
      <c r="D345" s="69"/>
      <c r="E345" s="69"/>
      <c r="F345" s="69"/>
    </row>
    <row r="346" ht="13.5" customHeight="1">
      <c r="B346" s="68"/>
      <c r="D346" s="69"/>
      <c r="E346" s="69"/>
      <c r="F346" s="69"/>
    </row>
    <row r="347" ht="13.5" customHeight="1">
      <c r="B347" s="68"/>
      <c r="D347" s="69"/>
      <c r="E347" s="69"/>
      <c r="F347" s="69"/>
    </row>
    <row r="348" ht="13.5" customHeight="1">
      <c r="B348" s="68"/>
      <c r="D348" s="69"/>
      <c r="E348" s="69"/>
      <c r="F348" s="69"/>
    </row>
    <row r="349" ht="13.5" customHeight="1">
      <c r="B349" s="68"/>
      <c r="D349" s="69"/>
      <c r="E349" s="69"/>
      <c r="F349" s="69"/>
    </row>
    <row r="350" ht="13.5" customHeight="1">
      <c r="B350" s="68"/>
      <c r="D350" s="69"/>
      <c r="E350" s="69"/>
      <c r="F350" s="69"/>
    </row>
    <row r="351" ht="13.5" customHeight="1">
      <c r="B351" s="68"/>
      <c r="D351" s="69"/>
      <c r="E351" s="69"/>
      <c r="F351" s="69"/>
    </row>
    <row r="352" ht="13.5" customHeight="1">
      <c r="B352" s="68"/>
      <c r="D352" s="69"/>
      <c r="E352" s="69"/>
      <c r="F352" s="69"/>
    </row>
    <row r="353" ht="13.5" customHeight="1">
      <c r="B353" s="68"/>
      <c r="D353" s="69"/>
      <c r="E353" s="69"/>
      <c r="F353" s="69"/>
    </row>
    <row r="354" ht="13.5" customHeight="1">
      <c r="B354" s="68"/>
      <c r="D354" s="69"/>
      <c r="E354" s="69"/>
      <c r="F354" s="69"/>
    </row>
    <row r="355" ht="13.5" customHeight="1">
      <c r="B355" s="68"/>
      <c r="D355" s="69"/>
      <c r="E355" s="69"/>
      <c r="F355" s="69"/>
    </row>
    <row r="356" ht="13.5" customHeight="1">
      <c r="B356" s="68"/>
      <c r="D356" s="69"/>
      <c r="E356" s="69"/>
      <c r="F356" s="69"/>
    </row>
    <row r="357" ht="13.5" customHeight="1">
      <c r="B357" s="68"/>
      <c r="D357" s="69"/>
      <c r="E357" s="69"/>
      <c r="F357" s="69"/>
    </row>
    <row r="358" ht="13.5" customHeight="1">
      <c r="B358" s="68"/>
      <c r="D358" s="69"/>
      <c r="E358" s="69"/>
      <c r="F358" s="69"/>
    </row>
    <row r="359" ht="13.5" customHeight="1">
      <c r="B359" s="68"/>
      <c r="D359" s="69"/>
      <c r="E359" s="69"/>
      <c r="F359" s="69"/>
    </row>
    <row r="360" ht="13.5" customHeight="1">
      <c r="B360" s="68"/>
      <c r="D360" s="69"/>
      <c r="E360" s="69"/>
      <c r="F360" s="69"/>
    </row>
    <row r="361" ht="13.5" customHeight="1">
      <c r="B361" s="68"/>
      <c r="D361" s="69"/>
      <c r="E361" s="69"/>
      <c r="F361" s="69"/>
    </row>
    <row r="362" ht="13.5" customHeight="1">
      <c r="B362" s="68"/>
      <c r="D362" s="69"/>
      <c r="E362" s="69"/>
      <c r="F362" s="69"/>
    </row>
    <row r="363" ht="13.5" customHeight="1">
      <c r="B363" s="68"/>
      <c r="D363" s="69"/>
      <c r="E363" s="69"/>
      <c r="F363" s="69"/>
    </row>
    <row r="364" ht="13.5" customHeight="1">
      <c r="B364" s="68"/>
      <c r="D364" s="69"/>
      <c r="E364" s="69"/>
      <c r="F364" s="69"/>
    </row>
    <row r="365" ht="13.5" customHeight="1">
      <c r="B365" s="68"/>
      <c r="D365" s="69"/>
      <c r="E365" s="69"/>
      <c r="F365" s="69"/>
    </row>
    <row r="366" ht="13.5" customHeight="1">
      <c r="B366" s="68"/>
      <c r="D366" s="69"/>
      <c r="E366" s="69"/>
      <c r="F366" s="69"/>
    </row>
    <row r="367" ht="13.5" customHeight="1">
      <c r="B367" s="68"/>
      <c r="D367" s="69"/>
      <c r="E367" s="69"/>
      <c r="F367" s="69"/>
    </row>
    <row r="368" ht="13.5" customHeight="1">
      <c r="B368" s="68"/>
      <c r="D368" s="69"/>
      <c r="E368" s="69"/>
      <c r="F368" s="69"/>
    </row>
    <row r="369" ht="13.5" customHeight="1">
      <c r="B369" s="68"/>
      <c r="D369" s="69"/>
      <c r="E369" s="69"/>
      <c r="F369" s="69"/>
    </row>
    <row r="370" ht="13.5" customHeight="1">
      <c r="B370" s="68"/>
      <c r="D370" s="69"/>
      <c r="E370" s="69"/>
      <c r="F370" s="69"/>
    </row>
    <row r="371" ht="13.5" customHeight="1">
      <c r="B371" s="68"/>
      <c r="D371" s="69"/>
      <c r="E371" s="69"/>
      <c r="F371" s="69"/>
    </row>
    <row r="372" ht="13.5" customHeight="1">
      <c r="B372" s="68"/>
      <c r="D372" s="69"/>
      <c r="E372" s="69"/>
      <c r="F372" s="69"/>
    </row>
    <row r="373" ht="13.5" customHeight="1">
      <c r="B373" s="68"/>
      <c r="D373" s="69"/>
      <c r="E373" s="69"/>
      <c r="F373" s="69"/>
    </row>
    <row r="374" ht="13.5" customHeight="1">
      <c r="B374" s="68"/>
      <c r="D374" s="69"/>
      <c r="E374" s="69"/>
      <c r="F374" s="69"/>
    </row>
    <row r="375" ht="13.5" customHeight="1">
      <c r="B375" s="68"/>
      <c r="D375" s="69"/>
      <c r="E375" s="69"/>
      <c r="F375" s="69"/>
    </row>
    <row r="376" ht="13.5" customHeight="1">
      <c r="B376" s="68"/>
      <c r="D376" s="69"/>
      <c r="E376" s="69"/>
      <c r="F376" s="69"/>
    </row>
    <row r="377" ht="13.5" customHeight="1">
      <c r="B377" s="68"/>
      <c r="D377" s="69"/>
      <c r="E377" s="69"/>
      <c r="F377" s="69"/>
    </row>
    <row r="378" ht="13.5" customHeight="1">
      <c r="B378" s="68"/>
      <c r="D378" s="69"/>
      <c r="E378" s="69"/>
      <c r="F378" s="69"/>
    </row>
    <row r="379" ht="13.5" customHeight="1">
      <c r="B379" s="68"/>
      <c r="D379" s="69"/>
      <c r="E379" s="69"/>
      <c r="F379" s="69"/>
    </row>
    <row r="380" ht="13.5" customHeight="1">
      <c r="B380" s="68"/>
      <c r="D380" s="69"/>
      <c r="E380" s="69"/>
      <c r="F380" s="69"/>
    </row>
    <row r="381" ht="13.5" customHeight="1">
      <c r="B381" s="68"/>
      <c r="D381" s="69"/>
      <c r="E381" s="69"/>
      <c r="F381" s="69"/>
    </row>
    <row r="382" ht="13.5" customHeight="1">
      <c r="B382" s="68"/>
      <c r="D382" s="69"/>
      <c r="E382" s="69"/>
      <c r="F382" s="69"/>
    </row>
    <row r="383" ht="13.5" customHeight="1">
      <c r="B383" s="68"/>
      <c r="D383" s="69"/>
      <c r="E383" s="69"/>
      <c r="F383" s="69"/>
    </row>
    <row r="384" ht="13.5" customHeight="1">
      <c r="B384" s="68"/>
      <c r="D384" s="69"/>
      <c r="E384" s="69"/>
      <c r="F384" s="69"/>
    </row>
    <row r="385" ht="13.5" customHeight="1">
      <c r="B385" s="68"/>
      <c r="D385" s="69"/>
      <c r="E385" s="69"/>
      <c r="F385" s="69"/>
    </row>
    <row r="386" ht="13.5" customHeight="1">
      <c r="B386" s="68"/>
      <c r="D386" s="69"/>
      <c r="E386" s="69"/>
      <c r="F386" s="69"/>
    </row>
    <row r="387" ht="13.5" customHeight="1">
      <c r="B387" s="68"/>
      <c r="D387" s="69"/>
      <c r="E387" s="69"/>
      <c r="F387" s="69"/>
    </row>
    <row r="388" ht="13.5" customHeight="1">
      <c r="B388" s="68"/>
      <c r="D388" s="69"/>
      <c r="E388" s="69"/>
      <c r="F388" s="69"/>
    </row>
    <row r="389" ht="13.5" customHeight="1">
      <c r="B389" s="68"/>
      <c r="D389" s="69"/>
      <c r="E389" s="69"/>
      <c r="F389" s="69"/>
    </row>
    <row r="390" ht="13.5" customHeight="1">
      <c r="B390" s="68"/>
      <c r="D390" s="69"/>
      <c r="E390" s="69"/>
      <c r="F390" s="69"/>
    </row>
    <row r="391" ht="13.5" customHeight="1">
      <c r="B391" s="68"/>
      <c r="D391" s="69"/>
      <c r="E391" s="69"/>
      <c r="F391" s="69"/>
    </row>
    <row r="392" ht="13.5" customHeight="1">
      <c r="B392" s="68"/>
      <c r="D392" s="69"/>
      <c r="E392" s="69"/>
      <c r="F392" s="69"/>
    </row>
    <row r="393" ht="13.5" customHeight="1">
      <c r="B393" s="68"/>
      <c r="D393" s="69"/>
      <c r="E393" s="69"/>
      <c r="F393" s="69"/>
    </row>
    <row r="394" ht="13.5" customHeight="1">
      <c r="B394" s="68"/>
      <c r="D394" s="69"/>
      <c r="E394" s="69"/>
      <c r="F394" s="69"/>
    </row>
    <row r="395" ht="13.5" customHeight="1">
      <c r="B395" s="68"/>
      <c r="D395" s="69"/>
      <c r="E395" s="69"/>
      <c r="F395" s="69"/>
    </row>
    <row r="396" ht="13.5" customHeight="1">
      <c r="B396" s="68"/>
      <c r="D396" s="69"/>
      <c r="E396" s="69"/>
      <c r="F396" s="69"/>
    </row>
    <row r="397" ht="13.5" customHeight="1">
      <c r="B397" s="68"/>
      <c r="D397" s="69"/>
      <c r="E397" s="69"/>
      <c r="F397" s="69"/>
    </row>
    <row r="398" ht="13.5" customHeight="1">
      <c r="B398" s="68"/>
      <c r="D398" s="69"/>
      <c r="E398" s="69"/>
      <c r="F398" s="69"/>
    </row>
    <row r="399" ht="13.5" customHeight="1">
      <c r="B399" s="68"/>
      <c r="D399" s="69"/>
      <c r="E399" s="69"/>
      <c r="F399" s="69"/>
    </row>
    <row r="400" ht="13.5" customHeight="1">
      <c r="B400" s="68"/>
      <c r="D400" s="69"/>
      <c r="E400" s="69"/>
      <c r="F400" s="69"/>
    </row>
    <row r="401" ht="13.5" customHeight="1">
      <c r="B401" s="68"/>
      <c r="D401" s="69"/>
      <c r="E401" s="69"/>
      <c r="F401" s="69"/>
    </row>
    <row r="402" ht="13.5" customHeight="1">
      <c r="B402" s="68"/>
      <c r="D402" s="69"/>
      <c r="E402" s="69"/>
      <c r="F402" s="69"/>
    </row>
    <row r="403" ht="13.5" customHeight="1">
      <c r="B403" s="68"/>
      <c r="D403" s="69"/>
      <c r="E403" s="69"/>
      <c r="F403" s="69"/>
    </row>
    <row r="404" ht="13.5" customHeight="1">
      <c r="B404" s="68"/>
      <c r="D404" s="69"/>
      <c r="E404" s="69"/>
      <c r="F404" s="69"/>
    </row>
    <row r="405" ht="13.5" customHeight="1">
      <c r="B405" s="68"/>
      <c r="D405" s="69"/>
      <c r="E405" s="69"/>
      <c r="F405" s="69"/>
    </row>
    <row r="406" ht="13.5" customHeight="1">
      <c r="B406" s="68"/>
      <c r="D406" s="69"/>
      <c r="E406" s="69"/>
      <c r="F406" s="69"/>
    </row>
    <row r="407" ht="13.5" customHeight="1">
      <c r="B407" s="68"/>
      <c r="D407" s="69"/>
      <c r="E407" s="69"/>
      <c r="F407" s="69"/>
    </row>
    <row r="408" ht="13.5" customHeight="1">
      <c r="B408" s="68"/>
      <c r="D408" s="69"/>
      <c r="E408" s="69"/>
      <c r="F408" s="69"/>
    </row>
    <row r="409" ht="13.5" customHeight="1">
      <c r="B409" s="68"/>
      <c r="D409" s="69"/>
      <c r="E409" s="69"/>
      <c r="F409" s="69"/>
    </row>
    <row r="410" ht="13.5" customHeight="1">
      <c r="B410" s="68"/>
      <c r="D410" s="69"/>
      <c r="E410" s="69"/>
      <c r="F410" s="69"/>
    </row>
    <row r="411" ht="13.5" customHeight="1">
      <c r="B411" s="68"/>
      <c r="D411" s="69"/>
      <c r="E411" s="69"/>
      <c r="F411" s="69"/>
    </row>
    <row r="412" ht="13.5" customHeight="1">
      <c r="B412" s="68"/>
      <c r="D412" s="69"/>
      <c r="E412" s="69"/>
      <c r="F412" s="69"/>
    </row>
    <row r="413" ht="13.5" customHeight="1">
      <c r="B413" s="68"/>
      <c r="D413" s="69"/>
      <c r="E413" s="69"/>
      <c r="F413" s="69"/>
    </row>
    <row r="414" ht="13.5" customHeight="1">
      <c r="B414" s="68"/>
      <c r="D414" s="69"/>
      <c r="E414" s="69"/>
      <c r="F414" s="69"/>
    </row>
    <row r="415" ht="13.5" customHeight="1">
      <c r="B415" s="68"/>
      <c r="D415" s="69"/>
      <c r="E415" s="69"/>
      <c r="F415" s="69"/>
    </row>
    <row r="416" ht="13.5" customHeight="1">
      <c r="B416" s="68"/>
      <c r="D416" s="69"/>
      <c r="E416" s="69"/>
      <c r="F416" s="69"/>
    </row>
    <row r="417" ht="13.5" customHeight="1">
      <c r="B417" s="68"/>
      <c r="D417" s="69"/>
      <c r="E417" s="69"/>
      <c r="F417" s="69"/>
    </row>
    <row r="418" ht="13.5" customHeight="1">
      <c r="B418" s="68"/>
      <c r="D418" s="69"/>
      <c r="E418" s="69"/>
      <c r="F418" s="69"/>
    </row>
    <row r="419" ht="13.5" customHeight="1">
      <c r="B419" s="68"/>
      <c r="D419" s="69"/>
      <c r="E419" s="69"/>
      <c r="F419" s="69"/>
    </row>
    <row r="420" ht="13.5" customHeight="1">
      <c r="B420" s="68"/>
      <c r="D420" s="69"/>
      <c r="E420" s="69"/>
      <c r="F420" s="69"/>
    </row>
    <row r="421" ht="13.5" customHeight="1">
      <c r="B421" s="68"/>
      <c r="D421" s="69"/>
      <c r="E421" s="69"/>
      <c r="F421" s="69"/>
    </row>
    <row r="422" ht="13.5" customHeight="1">
      <c r="B422" s="68"/>
      <c r="D422" s="69"/>
      <c r="E422" s="69"/>
      <c r="F422" s="69"/>
    </row>
    <row r="423" ht="13.5" customHeight="1">
      <c r="B423" s="68"/>
      <c r="D423" s="69"/>
      <c r="E423" s="69"/>
      <c r="F423" s="69"/>
    </row>
    <row r="424" ht="13.5" customHeight="1">
      <c r="B424" s="68"/>
      <c r="D424" s="69"/>
      <c r="E424" s="69"/>
      <c r="F424" s="69"/>
    </row>
    <row r="425" ht="13.5" customHeight="1">
      <c r="B425" s="68"/>
      <c r="D425" s="69"/>
      <c r="E425" s="69"/>
      <c r="F425" s="69"/>
    </row>
    <row r="426" ht="13.5" customHeight="1">
      <c r="B426" s="68"/>
      <c r="D426" s="69"/>
      <c r="E426" s="69"/>
      <c r="F426" s="69"/>
    </row>
    <row r="427" ht="13.5" customHeight="1">
      <c r="B427" s="68"/>
      <c r="D427" s="69"/>
      <c r="E427" s="69"/>
      <c r="F427" s="69"/>
    </row>
    <row r="428" ht="13.5" customHeight="1">
      <c r="B428" s="68"/>
      <c r="D428" s="69"/>
      <c r="E428" s="69"/>
      <c r="F428" s="69"/>
    </row>
    <row r="429" ht="13.5" customHeight="1">
      <c r="B429" s="68"/>
      <c r="D429" s="69"/>
      <c r="E429" s="69"/>
      <c r="F429" s="69"/>
    </row>
    <row r="430" ht="13.5" customHeight="1">
      <c r="B430" s="68"/>
      <c r="D430" s="69"/>
      <c r="E430" s="69"/>
      <c r="F430" s="69"/>
    </row>
    <row r="431" ht="13.5" customHeight="1">
      <c r="B431" s="68"/>
      <c r="D431" s="69"/>
      <c r="E431" s="69"/>
      <c r="F431" s="69"/>
    </row>
    <row r="432" ht="13.5" customHeight="1">
      <c r="B432" s="68"/>
      <c r="D432" s="69"/>
      <c r="E432" s="69"/>
      <c r="F432" s="69"/>
    </row>
    <row r="433" ht="13.5" customHeight="1">
      <c r="B433" s="68"/>
      <c r="D433" s="69"/>
      <c r="E433" s="69"/>
      <c r="F433" s="69"/>
    </row>
    <row r="434" ht="13.5" customHeight="1">
      <c r="B434" s="68"/>
      <c r="D434" s="69"/>
      <c r="E434" s="69"/>
      <c r="F434" s="69"/>
    </row>
    <row r="435" ht="13.5" customHeight="1">
      <c r="B435" s="68"/>
      <c r="D435" s="69"/>
      <c r="E435" s="69"/>
      <c r="F435" s="69"/>
    </row>
    <row r="436" ht="13.5" customHeight="1">
      <c r="B436" s="68"/>
      <c r="D436" s="69"/>
      <c r="E436" s="69"/>
      <c r="F436" s="69"/>
    </row>
    <row r="437" ht="13.5" customHeight="1">
      <c r="B437" s="68"/>
      <c r="D437" s="69"/>
      <c r="E437" s="69"/>
      <c r="F437" s="69"/>
    </row>
    <row r="438" ht="13.5" customHeight="1">
      <c r="B438" s="68"/>
      <c r="D438" s="69"/>
      <c r="E438" s="69"/>
      <c r="F438" s="69"/>
    </row>
    <row r="439" ht="13.5" customHeight="1">
      <c r="B439" s="68"/>
      <c r="D439" s="69"/>
      <c r="E439" s="69"/>
      <c r="F439" s="69"/>
    </row>
    <row r="440" ht="13.5" customHeight="1">
      <c r="B440" s="68"/>
      <c r="D440" s="69"/>
      <c r="E440" s="69"/>
      <c r="F440" s="69"/>
    </row>
    <row r="441" ht="13.5" customHeight="1">
      <c r="B441" s="68"/>
      <c r="D441" s="69"/>
      <c r="E441" s="69"/>
      <c r="F441" s="69"/>
    </row>
    <row r="442" ht="13.5" customHeight="1">
      <c r="B442" s="68"/>
      <c r="D442" s="69"/>
      <c r="E442" s="69"/>
      <c r="F442" s="69"/>
    </row>
    <row r="443" ht="13.5" customHeight="1">
      <c r="B443" s="68"/>
      <c r="D443" s="69"/>
      <c r="E443" s="69"/>
      <c r="F443" s="69"/>
    </row>
    <row r="444" ht="13.5" customHeight="1">
      <c r="B444" s="68"/>
      <c r="D444" s="69"/>
      <c r="E444" s="69"/>
      <c r="F444" s="69"/>
    </row>
    <row r="445" ht="13.5" customHeight="1">
      <c r="B445" s="68"/>
      <c r="D445" s="69"/>
      <c r="E445" s="69"/>
      <c r="F445" s="69"/>
    </row>
    <row r="446" ht="13.5" customHeight="1">
      <c r="B446" s="68"/>
      <c r="D446" s="69"/>
      <c r="E446" s="69"/>
      <c r="F446" s="69"/>
    </row>
    <row r="447" ht="13.5" customHeight="1">
      <c r="B447" s="68"/>
      <c r="D447" s="69"/>
      <c r="E447" s="69"/>
      <c r="F447" s="69"/>
    </row>
    <row r="448" ht="13.5" customHeight="1">
      <c r="B448" s="68"/>
      <c r="D448" s="69"/>
      <c r="E448" s="69"/>
      <c r="F448" s="69"/>
    </row>
    <row r="449" ht="13.5" customHeight="1">
      <c r="B449" s="68"/>
      <c r="D449" s="69"/>
      <c r="E449" s="69"/>
      <c r="F449" s="69"/>
    </row>
    <row r="450" ht="13.5" customHeight="1">
      <c r="B450" s="68"/>
      <c r="D450" s="69"/>
      <c r="E450" s="69"/>
      <c r="F450" s="69"/>
    </row>
    <row r="451" ht="13.5" customHeight="1">
      <c r="B451" s="68"/>
      <c r="D451" s="69"/>
      <c r="E451" s="69"/>
      <c r="F451" s="69"/>
    </row>
    <row r="452" ht="13.5" customHeight="1">
      <c r="B452" s="68"/>
      <c r="D452" s="69"/>
      <c r="E452" s="69"/>
      <c r="F452" s="69"/>
    </row>
    <row r="453" ht="13.5" customHeight="1">
      <c r="B453" s="68"/>
      <c r="D453" s="69"/>
      <c r="E453" s="69"/>
      <c r="F453" s="69"/>
    </row>
    <row r="454" ht="13.5" customHeight="1">
      <c r="B454" s="68"/>
      <c r="D454" s="69"/>
      <c r="E454" s="69"/>
      <c r="F454" s="69"/>
    </row>
    <row r="455" ht="13.5" customHeight="1">
      <c r="B455" s="68"/>
      <c r="D455" s="69"/>
      <c r="E455" s="69"/>
      <c r="F455" s="69"/>
    </row>
    <row r="456" ht="13.5" customHeight="1">
      <c r="B456" s="68"/>
      <c r="D456" s="69"/>
      <c r="E456" s="69"/>
      <c r="F456" s="69"/>
    </row>
    <row r="457" ht="13.5" customHeight="1">
      <c r="B457" s="68"/>
      <c r="D457" s="69"/>
      <c r="E457" s="69"/>
      <c r="F457" s="69"/>
    </row>
    <row r="458" ht="13.5" customHeight="1">
      <c r="B458" s="68"/>
      <c r="D458" s="69"/>
      <c r="E458" s="69"/>
      <c r="F458" s="69"/>
    </row>
    <row r="459" ht="13.5" customHeight="1">
      <c r="B459" s="68"/>
      <c r="D459" s="69"/>
      <c r="E459" s="69"/>
      <c r="F459" s="69"/>
    </row>
    <row r="460" ht="13.5" customHeight="1">
      <c r="B460" s="68"/>
      <c r="D460" s="69"/>
      <c r="E460" s="69"/>
      <c r="F460" s="69"/>
    </row>
    <row r="461" ht="13.5" customHeight="1">
      <c r="B461" s="68"/>
      <c r="D461" s="69"/>
      <c r="E461" s="69"/>
      <c r="F461" s="69"/>
    </row>
    <row r="462" ht="13.5" customHeight="1">
      <c r="B462" s="68"/>
      <c r="D462" s="69"/>
      <c r="E462" s="69"/>
      <c r="F462" s="69"/>
    </row>
    <row r="463" ht="13.5" customHeight="1">
      <c r="B463" s="68"/>
      <c r="D463" s="69"/>
      <c r="E463" s="69"/>
      <c r="F463" s="69"/>
    </row>
    <row r="464" ht="13.5" customHeight="1">
      <c r="B464" s="68"/>
      <c r="D464" s="69"/>
      <c r="E464" s="69"/>
      <c r="F464" s="69"/>
    </row>
    <row r="465" ht="13.5" customHeight="1">
      <c r="B465" s="68"/>
      <c r="D465" s="69"/>
      <c r="E465" s="69"/>
      <c r="F465" s="69"/>
    </row>
    <row r="466" ht="13.5" customHeight="1">
      <c r="B466" s="68"/>
      <c r="D466" s="69"/>
      <c r="E466" s="69"/>
      <c r="F466" s="69"/>
    </row>
    <row r="467" ht="13.5" customHeight="1">
      <c r="B467" s="68"/>
      <c r="D467" s="69"/>
      <c r="E467" s="69"/>
      <c r="F467" s="69"/>
    </row>
    <row r="468" ht="13.5" customHeight="1">
      <c r="B468" s="68"/>
      <c r="D468" s="69"/>
      <c r="E468" s="69"/>
      <c r="F468" s="69"/>
    </row>
    <row r="469" ht="13.5" customHeight="1">
      <c r="B469" s="68"/>
      <c r="D469" s="69"/>
      <c r="E469" s="69"/>
      <c r="F469" s="69"/>
    </row>
    <row r="470" ht="13.5" customHeight="1">
      <c r="B470" s="68"/>
      <c r="D470" s="69"/>
      <c r="E470" s="69"/>
      <c r="F470" s="69"/>
    </row>
    <row r="471" ht="13.5" customHeight="1">
      <c r="B471" s="68"/>
      <c r="D471" s="69"/>
      <c r="E471" s="69"/>
      <c r="F471" s="69"/>
    </row>
    <row r="472" ht="13.5" customHeight="1">
      <c r="B472" s="68"/>
      <c r="D472" s="69"/>
      <c r="E472" s="69"/>
      <c r="F472" s="69"/>
    </row>
    <row r="473" ht="13.5" customHeight="1">
      <c r="B473" s="68"/>
      <c r="D473" s="69"/>
      <c r="E473" s="69"/>
      <c r="F473" s="69"/>
    </row>
    <row r="474" ht="13.5" customHeight="1">
      <c r="B474" s="68"/>
      <c r="D474" s="69"/>
      <c r="E474" s="69"/>
      <c r="F474" s="69"/>
    </row>
    <row r="475" ht="13.5" customHeight="1">
      <c r="B475" s="68"/>
      <c r="D475" s="69"/>
      <c r="E475" s="69"/>
      <c r="F475" s="69"/>
    </row>
    <row r="476" ht="13.5" customHeight="1">
      <c r="B476" s="68"/>
      <c r="D476" s="69"/>
      <c r="E476" s="69"/>
      <c r="F476" s="69"/>
    </row>
    <row r="477" ht="13.5" customHeight="1">
      <c r="B477" s="68"/>
      <c r="D477" s="69"/>
      <c r="E477" s="69"/>
      <c r="F477" s="69"/>
    </row>
    <row r="478" ht="13.5" customHeight="1">
      <c r="B478" s="68"/>
      <c r="D478" s="69"/>
      <c r="E478" s="69"/>
      <c r="F478" s="69"/>
    </row>
    <row r="479" ht="13.5" customHeight="1">
      <c r="B479" s="68"/>
      <c r="D479" s="69"/>
      <c r="E479" s="69"/>
      <c r="F479" s="69"/>
    </row>
    <row r="480" ht="13.5" customHeight="1">
      <c r="B480" s="68"/>
      <c r="D480" s="69"/>
      <c r="E480" s="69"/>
      <c r="F480" s="69"/>
    </row>
    <row r="481" ht="13.5" customHeight="1">
      <c r="B481" s="68"/>
      <c r="D481" s="69"/>
      <c r="E481" s="69"/>
      <c r="F481" s="69"/>
    </row>
    <row r="482" ht="13.5" customHeight="1">
      <c r="B482" s="68"/>
      <c r="D482" s="69"/>
      <c r="E482" s="69"/>
      <c r="F482" s="69"/>
    </row>
    <row r="483" ht="13.5" customHeight="1">
      <c r="B483" s="68"/>
      <c r="D483" s="69"/>
      <c r="E483" s="69"/>
      <c r="F483" s="69"/>
    </row>
    <row r="484" ht="13.5" customHeight="1">
      <c r="B484" s="68"/>
      <c r="D484" s="69"/>
      <c r="E484" s="69"/>
      <c r="F484" s="69"/>
    </row>
    <row r="485" ht="13.5" customHeight="1">
      <c r="B485" s="68"/>
      <c r="D485" s="69"/>
      <c r="E485" s="69"/>
      <c r="F485" s="69"/>
    </row>
    <row r="486" ht="13.5" customHeight="1">
      <c r="B486" s="68"/>
      <c r="D486" s="69"/>
      <c r="E486" s="69"/>
      <c r="F486" s="69"/>
    </row>
    <row r="487" ht="13.5" customHeight="1">
      <c r="B487" s="68"/>
      <c r="D487" s="69"/>
      <c r="E487" s="69"/>
      <c r="F487" s="69"/>
    </row>
    <row r="488" ht="13.5" customHeight="1">
      <c r="B488" s="68"/>
      <c r="D488" s="69"/>
      <c r="E488" s="69"/>
      <c r="F488" s="69"/>
    </row>
    <row r="489" ht="13.5" customHeight="1">
      <c r="B489" s="68"/>
      <c r="D489" s="69"/>
      <c r="E489" s="69"/>
      <c r="F489" s="69"/>
    </row>
    <row r="490" ht="13.5" customHeight="1">
      <c r="B490" s="68"/>
      <c r="D490" s="69"/>
      <c r="E490" s="69"/>
      <c r="F490" s="69"/>
    </row>
    <row r="491" ht="13.5" customHeight="1">
      <c r="B491" s="68"/>
      <c r="D491" s="69"/>
      <c r="E491" s="69"/>
      <c r="F491" s="69"/>
    </row>
    <row r="492" ht="13.5" customHeight="1">
      <c r="B492" s="68"/>
      <c r="D492" s="69"/>
      <c r="E492" s="69"/>
      <c r="F492" s="69"/>
    </row>
    <row r="493" ht="13.5" customHeight="1">
      <c r="B493" s="68"/>
      <c r="D493" s="69"/>
      <c r="E493" s="69"/>
      <c r="F493" s="69"/>
    </row>
    <row r="494" ht="13.5" customHeight="1">
      <c r="B494" s="68"/>
      <c r="D494" s="69"/>
      <c r="E494" s="69"/>
      <c r="F494" s="69"/>
    </row>
    <row r="495" ht="13.5" customHeight="1">
      <c r="B495" s="68"/>
      <c r="D495" s="69"/>
      <c r="E495" s="69"/>
      <c r="F495" s="69"/>
    </row>
    <row r="496" ht="13.5" customHeight="1">
      <c r="B496" s="68"/>
      <c r="D496" s="69"/>
      <c r="E496" s="69"/>
      <c r="F496" s="69"/>
    </row>
    <row r="497" ht="13.5" customHeight="1">
      <c r="B497" s="68"/>
      <c r="D497" s="69"/>
      <c r="E497" s="69"/>
      <c r="F497" s="69"/>
    </row>
    <row r="498" ht="13.5" customHeight="1">
      <c r="B498" s="68"/>
      <c r="D498" s="69"/>
      <c r="E498" s="69"/>
      <c r="F498" s="69"/>
    </row>
    <row r="499" ht="13.5" customHeight="1">
      <c r="B499" s="68"/>
      <c r="D499" s="69"/>
      <c r="E499" s="69"/>
      <c r="F499" s="69"/>
    </row>
    <row r="500" ht="13.5" customHeight="1">
      <c r="B500" s="68"/>
      <c r="D500" s="69"/>
      <c r="E500" s="69"/>
      <c r="F500" s="69"/>
    </row>
    <row r="501" ht="13.5" customHeight="1">
      <c r="B501" s="68"/>
      <c r="D501" s="69"/>
      <c r="E501" s="69"/>
      <c r="F501" s="69"/>
    </row>
    <row r="502" ht="13.5" customHeight="1">
      <c r="B502" s="68"/>
      <c r="D502" s="69"/>
      <c r="E502" s="69"/>
      <c r="F502" s="69"/>
    </row>
    <row r="503" ht="13.5" customHeight="1">
      <c r="B503" s="68"/>
      <c r="D503" s="69"/>
      <c r="E503" s="69"/>
      <c r="F503" s="69"/>
    </row>
    <row r="504" ht="13.5" customHeight="1">
      <c r="B504" s="68"/>
      <c r="D504" s="69"/>
      <c r="E504" s="69"/>
      <c r="F504" s="69"/>
    </row>
    <row r="505" ht="13.5" customHeight="1">
      <c r="B505" s="68"/>
      <c r="D505" s="69"/>
      <c r="E505" s="69"/>
      <c r="F505" s="69"/>
    </row>
    <row r="506" ht="13.5" customHeight="1">
      <c r="B506" s="68"/>
      <c r="D506" s="69"/>
      <c r="E506" s="69"/>
      <c r="F506" s="69"/>
    </row>
    <row r="507" ht="13.5" customHeight="1">
      <c r="B507" s="68"/>
      <c r="D507" s="69"/>
      <c r="E507" s="69"/>
      <c r="F507" s="69"/>
    </row>
    <row r="508" ht="13.5" customHeight="1">
      <c r="B508" s="68"/>
      <c r="D508" s="69"/>
      <c r="E508" s="69"/>
      <c r="F508" s="69"/>
    </row>
    <row r="509" ht="13.5" customHeight="1">
      <c r="B509" s="68"/>
      <c r="D509" s="69"/>
      <c r="E509" s="69"/>
      <c r="F509" s="69"/>
    </row>
    <row r="510" ht="13.5" customHeight="1">
      <c r="B510" s="68"/>
      <c r="D510" s="69"/>
      <c r="E510" s="69"/>
      <c r="F510" s="69"/>
    </row>
    <row r="511" ht="13.5" customHeight="1">
      <c r="B511" s="68"/>
      <c r="D511" s="69"/>
      <c r="E511" s="69"/>
      <c r="F511" s="69"/>
    </row>
    <row r="512" ht="13.5" customHeight="1">
      <c r="B512" s="68"/>
      <c r="D512" s="69"/>
      <c r="E512" s="69"/>
      <c r="F512" s="69"/>
    </row>
    <row r="513" ht="13.5" customHeight="1">
      <c r="B513" s="68"/>
      <c r="D513" s="69"/>
      <c r="E513" s="69"/>
      <c r="F513" s="69"/>
    </row>
    <row r="514" ht="13.5" customHeight="1">
      <c r="B514" s="68"/>
      <c r="D514" s="69"/>
      <c r="E514" s="69"/>
      <c r="F514" s="69"/>
    </row>
    <row r="515" ht="13.5" customHeight="1">
      <c r="B515" s="68"/>
      <c r="D515" s="69"/>
      <c r="E515" s="69"/>
      <c r="F515" s="69"/>
    </row>
    <row r="516" ht="13.5" customHeight="1">
      <c r="B516" s="68"/>
      <c r="D516" s="69"/>
      <c r="E516" s="69"/>
      <c r="F516" s="69"/>
    </row>
    <row r="517" ht="13.5" customHeight="1">
      <c r="B517" s="68"/>
      <c r="D517" s="69"/>
      <c r="E517" s="69"/>
      <c r="F517" s="69"/>
    </row>
    <row r="518" ht="13.5" customHeight="1">
      <c r="B518" s="68"/>
      <c r="D518" s="69"/>
      <c r="E518" s="69"/>
      <c r="F518" s="69"/>
    </row>
    <row r="519" ht="13.5" customHeight="1">
      <c r="B519" s="68"/>
      <c r="D519" s="69"/>
      <c r="E519" s="69"/>
      <c r="F519" s="69"/>
    </row>
    <row r="520" ht="13.5" customHeight="1">
      <c r="B520" s="68"/>
      <c r="D520" s="69"/>
      <c r="E520" s="69"/>
      <c r="F520" s="69"/>
    </row>
    <row r="521" ht="13.5" customHeight="1">
      <c r="B521" s="68"/>
      <c r="D521" s="69"/>
      <c r="E521" s="69"/>
      <c r="F521" s="69"/>
    </row>
    <row r="522" ht="13.5" customHeight="1">
      <c r="B522" s="68"/>
      <c r="D522" s="69"/>
      <c r="E522" s="69"/>
      <c r="F522" s="69"/>
    </row>
    <row r="523" ht="13.5" customHeight="1">
      <c r="B523" s="68"/>
      <c r="D523" s="69"/>
      <c r="E523" s="69"/>
      <c r="F523" s="69"/>
    </row>
    <row r="524" ht="13.5" customHeight="1">
      <c r="B524" s="68"/>
      <c r="D524" s="69"/>
      <c r="E524" s="69"/>
      <c r="F524" s="69"/>
    </row>
    <row r="525" ht="13.5" customHeight="1">
      <c r="B525" s="68"/>
      <c r="D525" s="69"/>
      <c r="E525" s="69"/>
      <c r="F525" s="69"/>
    </row>
    <row r="526" ht="13.5" customHeight="1">
      <c r="B526" s="68"/>
      <c r="D526" s="69"/>
      <c r="E526" s="69"/>
      <c r="F526" s="69"/>
    </row>
    <row r="527" ht="13.5" customHeight="1">
      <c r="B527" s="68"/>
      <c r="D527" s="69"/>
      <c r="E527" s="69"/>
      <c r="F527" s="69"/>
    </row>
    <row r="528" ht="13.5" customHeight="1">
      <c r="B528" s="68"/>
      <c r="D528" s="69"/>
      <c r="E528" s="69"/>
      <c r="F528" s="69"/>
    </row>
    <row r="529" ht="13.5" customHeight="1">
      <c r="B529" s="68"/>
      <c r="D529" s="69"/>
      <c r="E529" s="69"/>
      <c r="F529" s="69"/>
    </row>
    <row r="530" ht="13.5" customHeight="1">
      <c r="B530" s="68"/>
      <c r="D530" s="69"/>
      <c r="E530" s="69"/>
      <c r="F530" s="69"/>
    </row>
    <row r="531" ht="13.5" customHeight="1">
      <c r="B531" s="68"/>
      <c r="D531" s="69"/>
      <c r="E531" s="69"/>
      <c r="F531" s="69"/>
    </row>
    <row r="532" ht="13.5" customHeight="1">
      <c r="B532" s="68"/>
      <c r="D532" s="69"/>
      <c r="E532" s="69"/>
      <c r="F532" s="69"/>
    </row>
    <row r="533" ht="13.5" customHeight="1">
      <c r="B533" s="68"/>
      <c r="D533" s="69"/>
      <c r="E533" s="69"/>
      <c r="F533" s="69"/>
    </row>
    <row r="534" ht="13.5" customHeight="1">
      <c r="B534" s="68"/>
      <c r="D534" s="69"/>
      <c r="E534" s="69"/>
      <c r="F534" s="69"/>
    </row>
    <row r="535" ht="13.5" customHeight="1">
      <c r="B535" s="68"/>
      <c r="D535" s="69"/>
      <c r="E535" s="69"/>
      <c r="F535" s="69"/>
    </row>
    <row r="536" ht="13.5" customHeight="1">
      <c r="B536" s="68"/>
      <c r="D536" s="69"/>
      <c r="E536" s="69"/>
      <c r="F536" s="69"/>
    </row>
    <row r="537" ht="13.5" customHeight="1">
      <c r="B537" s="68"/>
      <c r="D537" s="69"/>
      <c r="E537" s="69"/>
      <c r="F537" s="69"/>
    </row>
    <row r="538" ht="13.5" customHeight="1">
      <c r="B538" s="68"/>
      <c r="D538" s="69"/>
      <c r="E538" s="69"/>
      <c r="F538" s="69"/>
    </row>
    <row r="539" ht="13.5" customHeight="1">
      <c r="B539" s="68"/>
      <c r="D539" s="69"/>
      <c r="E539" s="69"/>
      <c r="F539" s="69"/>
    </row>
    <row r="540" ht="13.5" customHeight="1">
      <c r="B540" s="68"/>
      <c r="D540" s="69"/>
      <c r="E540" s="69"/>
      <c r="F540" s="69"/>
    </row>
    <row r="541" ht="13.5" customHeight="1">
      <c r="B541" s="68"/>
      <c r="D541" s="69"/>
      <c r="E541" s="69"/>
      <c r="F541" s="69"/>
    </row>
    <row r="542" ht="13.5" customHeight="1">
      <c r="B542" s="68"/>
      <c r="D542" s="69"/>
      <c r="E542" s="69"/>
      <c r="F542" s="69"/>
    </row>
    <row r="543" ht="13.5" customHeight="1">
      <c r="B543" s="68"/>
      <c r="D543" s="69"/>
      <c r="E543" s="69"/>
      <c r="F543" s="69"/>
    </row>
    <row r="544" ht="13.5" customHeight="1">
      <c r="B544" s="68"/>
      <c r="D544" s="69"/>
      <c r="E544" s="69"/>
      <c r="F544" s="69"/>
    </row>
    <row r="545" ht="13.5" customHeight="1">
      <c r="B545" s="68"/>
      <c r="D545" s="69"/>
      <c r="E545" s="69"/>
      <c r="F545" s="69"/>
    </row>
    <row r="546" ht="13.5" customHeight="1">
      <c r="B546" s="68"/>
      <c r="D546" s="69"/>
      <c r="E546" s="69"/>
      <c r="F546" s="69"/>
    </row>
    <row r="547" ht="13.5" customHeight="1">
      <c r="B547" s="68"/>
      <c r="D547" s="69"/>
      <c r="E547" s="69"/>
      <c r="F547" s="69"/>
    </row>
    <row r="548" ht="13.5" customHeight="1">
      <c r="B548" s="68"/>
      <c r="D548" s="69"/>
      <c r="E548" s="69"/>
      <c r="F548" s="69"/>
    </row>
    <row r="549" ht="13.5" customHeight="1">
      <c r="B549" s="68"/>
      <c r="D549" s="69"/>
      <c r="E549" s="69"/>
      <c r="F549" s="69"/>
    </row>
    <row r="550" ht="13.5" customHeight="1">
      <c r="B550" s="68"/>
      <c r="D550" s="69"/>
      <c r="E550" s="69"/>
      <c r="F550" s="69"/>
    </row>
    <row r="551" ht="13.5" customHeight="1">
      <c r="B551" s="68"/>
      <c r="D551" s="69"/>
      <c r="E551" s="69"/>
      <c r="F551" s="69"/>
    </row>
    <row r="552" ht="13.5" customHeight="1">
      <c r="B552" s="68"/>
      <c r="D552" s="69"/>
      <c r="E552" s="69"/>
      <c r="F552" s="69"/>
    </row>
    <row r="553" ht="13.5" customHeight="1">
      <c r="B553" s="68"/>
      <c r="D553" s="69"/>
      <c r="E553" s="69"/>
      <c r="F553" s="69"/>
    </row>
    <row r="554" ht="13.5" customHeight="1">
      <c r="B554" s="68"/>
      <c r="D554" s="69"/>
      <c r="E554" s="69"/>
      <c r="F554" s="69"/>
    </row>
    <row r="555" ht="13.5" customHeight="1">
      <c r="B555" s="68"/>
      <c r="D555" s="69"/>
      <c r="E555" s="69"/>
      <c r="F555" s="69"/>
    </row>
    <row r="556" ht="13.5" customHeight="1">
      <c r="B556" s="68"/>
      <c r="D556" s="69"/>
      <c r="E556" s="69"/>
      <c r="F556" s="69"/>
    </row>
    <row r="557" ht="13.5" customHeight="1">
      <c r="B557" s="68"/>
      <c r="D557" s="69"/>
      <c r="E557" s="69"/>
      <c r="F557" s="69"/>
    </row>
    <row r="558" ht="13.5" customHeight="1">
      <c r="B558" s="68"/>
      <c r="D558" s="69"/>
      <c r="E558" s="69"/>
      <c r="F558" s="69"/>
    </row>
    <row r="559" ht="13.5" customHeight="1">
      <c r="B559" s="68"/>
      <c r="D559" s="69"/>
      <c r="E559" s="69"/>
      <c r="F559" s="69"/>
    </row>
    <row r="560" ht="13.5" customHeight="1">
      <c r="B560" s="68"/>
      <c r="D560" s="69"/>
      <c r="E560" s="69"/>
      <c r="F560" s="69"/>
    </row>
    <row r="561" ht="13.5" customHeight="1">
      <c r="B561" s="68"/>
      <c r="D561" s="69"/>
      <c r="E561" s="69"/>
      <c r="F561" s="69"/>
    </row>
    <row r="562" ht="13.5" customHeight="1">
      <c r="B562" s="68"/>
      <c r="D562" s="69"/>
      <c r="E562" s="69"/>
      <c r="F562" s="69"/>
    </row>
    <row r="563" ht="13.5" customHeight="1">
      <c r="B563" s="68"/>
      <c r="D563" s="69"/>
      <c r="E563" s="69"/>
      <c r="F563" s="69"/>
    </row>
    <row r="564" ht="13.5" customHeight="1">
      <c r="B564" s="68"/>
      <c r="D564" s="69"/>
      <c r="E564" s="69"/>
      <c r="F564" s="69"/>
    </row>
    <row r="565" ht="13.5" customHeight="1">
      <c r="B565" s="68"/>
      <c r="D565" s="69"/>
      <c r="E565" s="69"/>
      <c r="F565" s="69"/>
    </row>
    <row r="566" ht="13.5" customHeight="1">
      <c r="B566" s="68"/>
      <c r="D566" s="69"/>
      <c r="E566" s="69"/>
      <c r="F566" s="69"/>
    </row>
    <row r="567" ht="13.5" customHeight="1">
      <c r="B567" s="68"/>
      <c r="D567" s="69"/>
      <c r="E567" s="69"/>
      <c r="F567" s="69"/>
    </row>
    <row r="568" ht="13.5" customHeight="1">
      <c r="B568" s="68"/>
      <c r="D568" s="69"/>
      <c r="E568" s="69"/>
      <c r="F568" s="69"/>
    </row>
    <row r="569" ht="13.5" customHeight="1">
      <c r="B569" s="68"/>
      <c r="D569" s="69"/>
      <c r="E569" s="69"/>
      <c r="F569" s="69"/>
    </row>
    <row r="570" ht="13.5" customHeight="1">
      <c r="B570" s="68"/>
      <c r="D570" s="69"/>
      <c r="E570" s="69"/>
      <c r="F570" s="69"/>
    </row>
    <row r="571" ht="13.5" customHeight="1">
      <c r="B571" s="68"/>
      <c r="D571" s="69"/>
      <c r="E571" s="69"/>
      <c r="F571" s="69"/>
    </row>
    <row r="572" ht="13.5" customHeight="1">
      <c r="B572" s="68"/>
      <c r="D572" s="69"/>
      <c r="E572" s="69"/>
      <c r="F572" s="69"/>
    </row>
    <row r="573" ht="13.5" customHeight="1">
      <c r="B573" s="68"/>
      <c r="D573" s="69"/>
      <c r="E573" s="69"/>
      <c r="F573" s="69"/>
    </row>
    <row r="574" ht="13.5" customHeight="1">
      <c r="B574" s="68"/>
      <c r="D574" s="69"/>
      <c r="E574" s="69"/>
      <c r="F574" s="69"/>
    </row>
    <row r="575" ht="13.5" customHeight="1">
      <c r="B575" s="68"/>
      <c r="D575" s="69"/>
      <c r="E575" s="69"/>
      <c r="F575" s="69"/>
    </row>
    <row r="576" ht="13.5" customHeight="1">
      <c r="B576" s="68"/>
      <c r="D576" s="69"/>
      <c r="E576" s="69"/>
      <c r="F576" s="69"/>
    </row>
    <row r="577" ht="13.5" customHeight="1">
      <c r="B577" s="68"/>
      <c r="D577" s="69"/>
      <c r="E577" s="69"/>
      <c r="F577" s="69"/>
    </row>
    <row r="578" ht="13.5" customHeight="1">
      <c r="B578" s="68"/>
      <c r="D578" s="69"/>
      <c r="E578" s="69"/>
      <c r="F578" s="69"/>
    </row>
    <row r="579" ht="13.5" customHeight="1">
      <c r="B579" s="68"/>
      <c r="D579" s="69"/>
      <c r="E579" s="69"/>
      <c r="F579" s="69"/>
    </row>
    <row r="580" ht="13.5" customHeight="1">
      <c r="B580" s="68"/>
      <c r="D580" s="69"/>
      <c r="E580" s="69"/>
      <c r="F580" s="69"/>
    </row>
    <row r="581" ht="13.5" customHeight="1">
      <c r="B581" s="68"/>
      <c r="D581" s="69"/>
      <c r="E581" s="69"/>
      <c r="F581" s="69"/>
    </row>
    <row r="582" ht="13.5" customHeight="1">
      <c r="B582" s="68"/>
      <c r="D582" s="69"/>
      <c r="E582" s="69"/>
      <c r="F582" s="69"/>
    </row>
    <row r="583" ht="13.5" customHeight="1">
      <c r="B583" s="68"/>
      <c r="D583" s="69"/>
      <c r="E583" s="69"/>
      <c r="F583" s="69"/>
    </row>
    <row r="584" ht="13.5" customHeight="1">
      <c r="B584" s="68"/>
      <c r="D584" s="69"/>
      <c r="E584" s="69"/>
      <c r="F584" s="69"/>
    </row>
    <row r="585" ht="13.5" customHeight="1">
      <c r="B585" s="68"/>
      <c r="D585" s="69"/>
      <c r="E585" s="69"/>
      <c r="F585" s="69"/>
    </row>
    <row r="586" ht="13.5" customHeight="1">
      <c r="B586" s="68"/>
      <c r="D586" s="69"/>
      <c r="E586" s="69"/>
      <c r="F586" s="69"/>
    </row>
    <row r="587" ht="13.5" customHeight="1">
      <c r="B587" s="68"/>
      <c r="D587" s="69"/>
      <c r="E587" s="69"/>
      <c r="F587" s="69"/>
    </row>
    <row r="588" ht="13.5" customHeight="1">
      <c r="B588" s="68"/>
      <c r="D588" s="69"/>
      <c r="E588" s="69"/>
      <c r="F588" s="69"/>
    </row>
    <row r="589" ht="13.5" customHeight="1">
      <c r="B589" s="68"/>
      <c r="D589" s="69"/>
      <c r="E589" s="69"/>
      <c r="F589" s="69"/>
    </row>
    <row r="590" ht="13.5" customHeight="1">
      <c r="B590" s="68"/>
      <c r="D590" s="69"/>
      <c r="E590" s="69"/>
      <c r="F590" s="69"/>
    </row>
    <row r="591" ht="13.5" customHeight="1">
      <c r="B591" s="68"/>
      <c r="D591" s="69"/>
      <c r="E591" s="69"/>
      <c r="F591" s="69"/>
    </row>
    <row r="592" ht="13.5" customHeight="1">
      <c r="B592" s="68"/>
      <c r="D592" s="69"/>
      <c r="E592" s="69"/>
      <c r="F592" s="69"/>
    </row>
    <row r="593" ht="13.5" customHeight="1">
      <c r="B593" s="68"/>
      <c r="D593" s="69"/>
      <c r="E593" s="69"/>
      <c r="F593" s="69"/>
    </row>
    <row r="594" ht="13.5" customHeight="1">
      <c r="B594" s="68"/>
      <c r="D594" s="69"/>
      <c r="E594" s="69"/>
      <c r="F594" s="69"/>
    </row>
    <row r="595" ht="13.5" customHeight="1">
      <c r="B595" s="68"/>
      <c r="D595" s="69"/>
      <c r="E595" s="69"/>
      <c r="F595" s="69"/>
    </row>
    <row r="596" ht="13.5" customHeight="1">
      <c r="B596" s="68"/>
      <c r="D596" s="69"/>
      <c r="E596" s="69"/>
      <c r="F596" s="69"/>
    </row>
    <row r="597" ht="13.5" customHeight="1">
      <c r="B597" s="68"/>
      <c r="D597" s="69"/>
      <c r="E597" s="69"/>
      <c r="F597" s="69"/>
    </row>
    <row r="598" ht="13.5" customHeight="1">
      <c r="B598" s="68"/>
      <c r="D598" s="69"/>
      <c r="E598" s="69"/>
      <c r="F598" s="69"/>
    </row>
    <row r="599" ht="13.5" customHeight="1">
      <c r="B599" s="68"/>
      <c r="D599" s="69"/>
      <c r="E599" s="69"/>
      <c r="F599" s="69"/>
    </row>
    <row r="600" ht="13.5" customHeight="1">
      <c r="B600" s="68"/>
      <c r="D600" s="69"/>
      <c r="E600" s="69"/>
      <c r="F600" s="69"/>
    </row>
    <row r="601" ht="13.5" customHeight="1">
      <c r="B601" s="68"/>
      <c r="D601" s="69"/>
      <c r="E601" s="69"/>
      <c r="F601" s="69"/>
    </row>
    <row r="602" ht="13.5" customHeight="1">
      <c r="B602" s="68"/>
      <c r="D602" s="69"/>
      <c r="E602" s="69"/>
      <c r="F602" s="69"/>
    </row>
    <row r="603" ht="13.5" customHeight="1">
      <c r="B603" s="68"/>
      <c r="D603" s="69"/>
      <c r="E603" s="69"/>
      <c r="F603" s="69"/>
    </row>
    <row r="604" ht="13.5" customHeight="1">
      <c r="B604" s="68"/>
      <c r="D604" s="69"/>
      <c r="E604" s="69"/>
      <c r="F604" s="69"/>
    </row>
    <row r="605" ht="13.5" customHeight="1">
      <c r="B605" s="68"/>
      <c r="D605" s="69"/>
      <c r="E605" s="69"/>
      <c r="F605" s="69"/>
    </row>
    <row r="606" ht="13.5" customHeight="1">
      <c r="B606" s="68"/>
      <c r="D606" s="69"/>
      <c r="E606" s="69"/>
      <c r="F606" s="69"/>
    </row>
    <row r="607" ht="13.5" customHeight="1">
      <c r="B607" s="68"/>
      <c r="D607" s="69"/>
      <c r="E607" s="69"/>
      <c r="F607" s="69"/>
    </row>
    <row r="608" ht="13.5" customHeight="1">
      <c r="B608" s="68"/>
      <c r="D608" s="69"/>
      <c r="E608" s="69"/>
      <c r="F608" s="69"/>
    </row>
    <row r="609" ht="13.5" customHeight="1">
      <c r="B609" s="68"/>
      <c r="D609" s="69"/>
      <c r="E609" s="69"/>
      <c r="F609" s="69"/>
    </row>
    <row r="610" ht="13.5" customHeight="1">
      <c r="B610" s="68"/>
      <c r="D610" s="69"/>
      <c r="E610" s="69"/>
      <c r="F610" s="69"/>
    </row>
    <row r="611" ht="13.5" customHeight="1">
      <c r="B611" s="68"/>
      <c r="D611" s="69"/>
      <c r="E611" s="69"/>
      <c r="F611" s="69"/>
    </row>
    <row r="612" ht="13.5" customHeight="1">
      <c r="B612" s="68"/>
      <c r="D612" s="69"/>
      <c r="E612" s="69"/>
      <c r="F612" s="69"/>
    </row>
    <row r="613" ht="13.5" customHeight="1">
      <c r="B613" s="68"/>
      <c r="D613" s="69"/>
      <c r="E613" s="69"/>
      <c r="F613" s="69"/>
    </row>
    <row r="614" ht="13.5" customHeight="1">
      <c r="B614" s="68"/>
      <c r="D614" s="69"/>
      <c r="E614" s="69"/>
      <c r="F614" s="69"/>
    </row>
    <row r="615" ht="13.5" customHeight="1">
      <c r="B615" s="68"/>
      <c r="D615" s="69"/>
      <c r="E615" s="69"/>
      <c r="F615" s="69"/>
    </row>
    <row r="616" ht="13.5" customHeight="1">
      <c r="B616" s="68"/>
      <c r="D616" s="69"/>
      <c r="E616" s="69"/>
      <c r="F616" s="69"/>
    </row>
    <row r="617" ht="13.5" customHeight="1">
      <c r="B617" s="68"/>
      <c r="D617" s="69"/>
      <c r="E617" s="69"/>
      <c r="F617" s="69"/>
    </row>
    <row r="618" ht="13.5" customHeight="1">
      <c r="B618" s="68"/>
      <c r="D618" s="69"/>
      <c r="E618" s="69"/>
      <c r="F618" s="69"/>
    </row>
    <row r="619" ht="13.5" customHeight="1">
      <c r="B619" s="68"/>
      <c r="D619" s="69"/>
      <c r="E619" s="69"/>
      <c r="F619" s="69"/>
    </row>
    <row r="620" ht="13.5" customHeight="1">
      <c r="B620" s="68"/>
      <c r="D620" s="69"/>
      <c r="E620" s="69"/>
      <c r="F620" s="69"/>
    </row>
    <row r="621" ht="13.5" customHeight="1">
      <c r="B621" s="68"/>
      <c r="D621" s="69"/>
      <c r="E621" s="69"/>
      <c r="F621" s="69"/>
    </row>
    <row r="622" ht="13.5" customHeight="1">
      <c r="B622" s="68"/>
      <c r="D622" s="69"/>
      <c r="E622" s="69"/>
      <c r="F622" s="69"/>
    </row>
    <row r="623" ht="13.5" customHeight="1">
      <c r="B623" s="68"/>
      <c r="D623" s="69"/>
      <c r="E623" s="69"/>
      <c r="F623" s="69"/>
    </row>
    <row r="624" ht="13.5" customHeight="1">
      <c r="B624" s="68"/>
      <c r="D624" s="69"/>
      <c r="E624" s="69"/>
      <c r="F624" s="69"/>
    </row>
    <row r="625" ht="13.5" customHeight="1">
      <c r="B625" s="68"/>
      <c r="D625" s="69"/>
      <c r="E625" s="69"/>
      <c r="F625" s="69"/>
    </row>
    <row r="626" ht="13.5" customHeight="1">
      <c r="B626" s="68"/>
      <c r="D626" s="69"/>
      <c r="E626" s="69"/>
      <c r="F626" s="69"/>
    </row>
    <row r="627" ht="13.5" customHeight="1">
      <c r="B627" s="68"/>
      <c r="D627" s="69"/>
      <c r="E627" s="69"/>
      <c r="F627" s="69"/>
    </row>
    <row r="628" ht="13.5" customHeight="1">
      <c r="B628" s="68"/>
      <c r="D628" s="69"/>
      <c r="E628" s="69"/>
      <c r="F628" s="69"/>
    </row>
    <row r="629" ht="13.5" customHeight="1">
      <c r="B629" s="68"/>
      <c r="D629" s="69"/>
      <c r="E629" s="69"/>
      <c r="F629" s="69"/>
    </row>
    <row r="630" ht="13.5" customHeight="1">
      <c r="B630" s="68"/>
      <c r="D630" s="69"/>
      <c r="E630" s="69"/>
      <c r="F630" s="69"/>
    </row>
    <row r="631" ht="13.5" customHeight="1">
      <c r="B631" s="68"/>
      <c r="D631" s="69"/>
      <c r="E631" s="69"/>
      <c r="F631" s="69"/>
    </row>
    <row r="632" ht="13.5" customHeight="1">
      <c r="B632" s="68"/>
      <c r="D632" s="69"/>
      <c r="E632" s="69"/>
      <c r="F632" s="69"/>
    </row>
    <row r="633" ht="13.5" customHeight="1">
      <c r="B633" s="68"/>
      <c r="D633" s="69"/>
      <c r="E633" s="69"/>
      <c r="F633" s="69"/>
    </row>
    <row r="634" ht="13.5" customHeight="1">
      <c r="B634" s="68"/>
      <c r="D634" s="69"/>
      <c r="E634" s="69"/>
      <c r="F634" s="69"/>
    </row>
    <row r="635" ht="13.5" customHeight="1">
      <c r="B635" s="68"/>
      <c r="D635" s="69"/>
      <c r="E635" s="69"/>
      <c r="F635" s="69"/>
    </row>
    <row r="636" ht="13.5" customHeight="1">
      <c r="B636" s="68"/>
      <c r="D636" s="69"/>
      <c r="E636" s="69"/>
      <c r="F636" s="69"/>
    </row>
    <row r="637" ht="13.5" customHeight="1">
      <c r="B637" s="68"/>
      <c r="D637" s="69"/>
      <c r="E637" s="69"/>
      <c r="F637" s="69"/>
    </row>
    <row r="638" ht="13.5" customHeight="1">
      <c r="B638" s="68"/>
      <c r="D638" s="69"/>
      <c r="E638" s="69"/>
      <c r="F638" s="69"/>
    </row>
    <row r="639" ht="13.5" customHeight="1">
      <c r="B639" s="68"/>
      <c r="D639" s="69"/>
      <c r="E639" s="69"/>
      <c r="F639" s="69"/>
    </row>
    <row r="640" ht="13.5" customHeight="1">
      <c r="B640" s="68"/>
      <c r="D640" s="69"/>
      <c r="E640" s="69"/>
      <c r="F640" s="69"/>
    </row>
    <row r="641" ht="13.5" customHeight="1">
      <c r="B641" s="68"/>
      <c r="D641" s="69"/>
      <c r="E641" s="69"/>
      <c r="F641" s="69"/>
    </row>
    <row r="642" ht="13.5" customHeight="1">
      <c r="B642" s="68"/>
      <c r="D642" s="69"/>
      <c r="E642" s="69"/>
      <c r="F642" s="69"/>
    </row>
    <row r="643" ht="13.5" customHeight="1">
      <c r="B643" s="68"/>
      <c r="D643" s="69"/>
      <c r="E643" s="69"/>
      <c r="F643" s="69"/>
    </row>
    <row r="644" ht="13.5" customHeight="1">
      <c r="B644" s="68"/>
      <c r="D644" s="69"/>
      <c r="E644" s="69"/>
      <c r="F644" s="69"/>
    </row>
    <row r="645" ht="13.5" customHeight="1">
      <c r="B645" s="68"/>
      <c r="D645" s="69"/>
      <c r="E645" s="69"/>
      <c r="F645" s="69"/>
    </row>
    <row r="646" ht="13.5" customHeight="1">
      <c r="B646" s="68"/>
      <c r="D646" s="69"/>
      <c r="E646" s="69"/>
      <c r="F646" s="69"/>
    </row>
    <row r="647" ht="13.5" customHeight="1">
      <c r="B647" s="68"/>
      <c r="D647" s="69"/>
      <c r="E647" s="69"/>
      <c r="F647" s="69"/>
    </row>
    <row r="648" ht="13.5" customHeight="1">
      <c r="B648" s="68"/>
      <c r="D648" s="69"/>
      <c r="E648" s="69"/>
      <c r="F648" s="69"/>
    </row>
    <row r="649" ht="13.5" customHeight="1">
      <c r="B649" s="68"/>
      <c r="D649" s="69"/>
      <c r="E649" s="69"/>
      <c r="F649" s="69"/>
    </row>
    <row r="650" ht="13.5" customHeight="1">
      <c r="B650" s="68"/>
      <c r="D650" s="69"/>
      <c r="E650" s="69"/>
      <c r="F650" s="69"/>
    </row>
    <row r="651" ht="13.5" customHeight="1">
      <c r="B651" s="68"/>
      <c r="D651" s="69"/>
      <c r="E651" s="69"/>
      <c r="F651" s="69"/>
    </row>
    <row r="652" ht="13.5" customHeight="1">
      <c r="B652" s="68"/>
      <c r="D652" s="69"/>
      <c r="E652" s="69"/>
      <c r="F652" s="69"/>
    </row>
    <row r="653" ht="13.5" customHeight="1">
      <c r="B653" s="68"/>
      <c r="D653" s="69"/>
      <c r="E653" s="69"/>
      <c r="F653" s="69"/>
    </row>
    <row r="654" ht="13.5" customHeight="1">
      <c r="B654" s="68"/>
      <c r="D654" s="69"/>
      <c r="E654" s="69"/>
      <c r="F654" s="69"/>
    </row>
    <row r="655" ht="13.5" customHeight="1">
      <c r="B655" s="68"/>
      <c r="D655" s="69"/>
      <c r="E655" s="69"/>
      <c r="F655" s="69"/>
    </row>
    <row r="656" ht="13.5" customHeight="1">
      <c r="B656" s="68"/>
      <c r="D656" s="69"/>
      <c r="E656" s="69"/>
      <c r="F656" s="69"/>
    </row>
    <row r="657" ht="13.5" customHeight="1">
      <c r="B657" s="68"/>
      <c r="D657" s="69"/>
      <c r="E657" s="69"/>
      <c r="F657" s="69"/>
    </row>
    <row r="658" ht="13.5" customHeight="1">
      <c r="B658" s="68"/>
      <c r="D658" s="69"/>
      <c r="E658" s="69"/>
      <c r="F658" s="69"/>
    </row>
    <row r="659" ht="13.5" customHeight="1">
      <c r="B659" s="68"/>
      <c r="D659" s="69"/>
      <c r="E659" s="69"/>
      <c r="F659" s="69"/>
    </row>
    <row r="660" ht="13.5" customHeight="1">
      <c r="B660" s="68"/>
      <c r="D660" s="69"/>
      <c r="E660" s="69"/>
      <c r="F660" s="69"/>
    </row>
    <row r="661" ht="13.5" customHeight="1">
      <c r="B661" s="68"/>
      <c r="D661" s="69"/>
      <c r="E661" s="69"/>
      <c r="F661" s="69"/>
    </row>
    <row r="662" ht="13.5" customHeight="1">
      <c r="B662" s="68"/>
      <c r="D662" s="69"/>
      <c r="E662" s="69"/>
      <c r="F662" s="69"/>
    </row>
    <row r="663" ht="13.5" customHeight="1">
      <c r="B663" s="68"/>
      <c r="D663" s="69"/>
      <c r="E663" s="69"/>
      <c r="F663" s="69"/>
    </row>
    <row r="664" ht="13.5" customHeight="1">
      <c r="B664" s="68"/>
      <c r="D664" s="69"/>
      <c r="E664" s="69"/>
      <c r="F664" s="69"/>
    </row>
    <row r="665" ht="13.5" customHeight="1">
      <c r="B665" s="68"/>
      <c r="D665" s="69"/>
      <c r="E665" s="69"/>
      <c r="F665" s="69"/>
    </row>
    <row r="666" ht="13.5" customHeight="1">
      <c r="B666" s="68"/>
      <c r="D666" s="69"/>
      <c r="E666" s="69"/>
      <c r="F666" s="69"/>
    </row>
    <row r="667" ht="13.5" customHeight="1">
      <c r="B667" s="68"/>
      <c r="D667" s="69"/>
      <c r="E667" s="69"/>
      <c r="F667" s="69"/>
    </row>
    <row r="668" ht="13.5" customHeight="1">
      <c r="B668" s="68"/>
      <c r="D668" s="69"/>
      <c r="E668" s="69"/>
      <c r="F668" s="69"/>
    </row>
    <row r="669" ht="13.5" customHeight="1">
      <c r="B669" s="68"/>
      <c r="D669" s="69"/>
      <c r="E669" s="69"/>
      <c r="F669" s="69"/>
    </row>
    <row r="670" ht="13.5" customHeight="1">
      <c r="B670" s="68"/>
      <c r="D670" s="69"/>
      <c r="E670" s="69"/>
      <c r="F670" s="69"/>
    </row>
    <row r="671" ht="13.5" customHeight="1">
      <c r="B671" s="68"/>
      <c r="D671" s="69"/>
      <c r="E671" s="69"/>
      <c r="F671" s="69"/>
    </row>
    <row r="672" ht="13.5" customHeight="1">
      <c r="B672" s="68"/>
      <c r="D672" s="69"/>
      <c r="E672" s="69"/>
      <c r="F672" s="69"/>
    </row>
    <row r="673" ht="13.5" customHeight="1">
      <c r="B673" s="68"/>
      <c r="D673" s="69"/>
      <c r="E673" s="69"/>
      <c r="F673" s="69"/>
    </row>
    <row r="674" ht="13.5" customHeight="1">
      <c r="B674" s="68"/>
      <c r="D674" s="69"/>
      <c r="E674" s="69"/>
      <c r="F674" s="69"/>
    </row>
    <row r="675" ht="13.5" customHeight="1">
      <c r="B675" s="68"/>
      <c r="D675" s="69"/>
      <c r="E675" s="69"/>
      <c r="F675" s="69"/>
    </row>
    <row r="676" ht="13.5" customHeight="1">
      <c r="B676" s="68"/>
      <c r="D676" s="69"/>
      <c r="E676" s="69"/>
      <c r="F676" s="69"/>
    </row>
    <row r="677" ht="13.5" customHeight="1">
      <c r="B677" s="68"/>
      <c r="D677" s="69"/>
      <c r="E677" s="69"/>
      <c r="F677" s="69"/>
    </row>
    <row r="678" ht="13.5" customHeight="1">
      <c r="B678" s="68"/>
      <c r="D678" s="69"/>
      <c r="E678" s="69"/>
      <c r="F678" s="69"/>
    </row>
    <row r="679" ht="13.5" customHeight="1">
      <c r="B679" s="68"/>
      <c r="D679" s="69"/>
      <c r="E679" s="69"/>
      <c r="F679" s="69"/>
    </row>
    <row r="680" ht="13.5" customHeight="1">
      <c r="B680" s="68"/>
      <c r="D680" s="69"/>
      <c r="E680" s="69"/>
      <c r="F680" s="69"/>
    </row>
    <row r="681" ht="13.5" customHeight="1">
      <c r="B681" s="68"/>
      <c r="D681" s="69"/>
      <c r="E681" s="69"/>
      <c r="F681" s="69"/>
    </row>
    <row r="682" ht="13.5" customHeight="1">
      <c r="B682" s="68"/>
      <c r="D682" s="69"/>
      <c r="E682" s="69"/>
      <c r="F682" s="69"/>
    </row>
    <row r="683" ht="13.5" customHeight="1">
      <c r="B683" s="68"/>
      <c r="D683" s="69"/>
      <c r="E683" s="69"/>
      <c r="F683" s="69"/>
    </row>
    <row r="684" ht="13.5" customHeight="1">
      <c r="B684" s="68"/>
      <c r="D684" s="69"/>
      <c r="E684" s="69"/>
      <c r="F684" s="69"/>
    </row>
    <row r="685" ht="13.5" customHeight="1">
      <c r="B685" s="68"/>
      <c r="D685" s="69"/>
      <c r="E685" s="69"/>
      <c r="F685" s="69"/>
    </row>
    <row r="686" ht="13.5" customHeight="1">
      <c r="B686" s="68"/>
      <c r="D686" s="69"/>
      <c r="E686" s="69"/>
      <c r="F686" s="69"/>
    </row>
    <row r="687" ht="13.5" customHeight="1">
      <c r="B687" s="68"/>
      <c r="D687" s="69"/>
      <c r="E687" s="69"/>
      <c r="F687" s="69"/>
    </row>
    <row r="688" ht="13.5" customHeight="1">
      <c r="B688" s="68"/>
      <c r="D688" s="69"/>
      <c r="E688" s="69"/>
      <c r="F688" s="69"/>
    </row>
    <row r="689" ht="13.5" customHeight="1">
      <c r="B689" s="68"/>
      <c r="D689" s="69"/>
      <c r="E689" s="69"/>
      <c r="F689" s="69"/>
    </row>
    <row r="690" ht="13.5" customHeight="1">
      <c r="B690" s="68"/>
      <c r="D690" s="69"/>
      <c r="E690" s="69"/>
      <c r="F690" s="69"/>
    </row>
    <row r="691" ht="13.5" customHeight="1">
      <c r="B691" s="68"/>
      <c r="D691" s="69"/>
      <c r="E691" s="69"/>
      <c r="F691" s="69"/>
    </row>
    <row r="692" ht="13.5" customHeight="1">
      <c r="B692" s="68"/>
      <c r="D692" s="69"/>
      <c r="E692" s="69"/>
      <c r="F692" s="69"/>
    </row>
    <row r="693" ht="13.5" customHeight="1">
      <c r="B693" s="68"/>
      <c r="D693" s="69"/>
      <c r="E693" s="69"/>
      <c r="F693" s="69"/>
    </row>
    <row r="694" ht="13.5" customHeight="1">
      <c r="B694" s="68"/>
      <c r="D694" s="69"/>
      <c r="E694" s="69"/>
      <c r="F694" s="69"/>
    </row>
    <row r="695" ht="13.5" customHeight="1">
      <c r="B695" s="68"/>
      <c r="D695" s="69"/>
      <c r="E695" s="69"/>
      <c r="F695" s="69"/>
    </row>
    <row r="696" ht="13.5" customHeight="1">
      <c r="B696" s="68"/>
      <c r="D696" s="69"/>
      <c r="E696" s="69"/>
      <c r="F696" s="69"/>
    </row>
    <row r="697" ht="13.5" customHeight="1">
      <c r="B697" s="68"/>
      <c r="D697" s="69"/>
      <c r="E697" s="69"/>
      <c r="F697" s="69"/>
    </row>
    <row r="698" ht="13.5" customHeight="1">
      <c r="B698" s="68"/>
      <c r="D698" s="69"/>
      <c r="E698" s="69"/>
      <c r="F698" s="69"/>
    </row>
    <row r="699" ht="13.5" customHeight="1">
      <c r="B699" s="68"/>
      <c r="D699" s="69"/>
      <c r="E699" s="69"/>
      <c r="F699" s="69"/>
    </row>
    <row r="700" ht="13.5" customHeight="1">
      <c r="B700" s="68"/>
      <c r="D700" s="69"/>
      <c r="E700" s="69"/>
      <c r="F700" s="69"/>
    </row>
    <row r="701" ht="13.5" customHeight="1">
      <c r="B701" s="68"/>
      <c r="D701" s="69"/>
      <c r="E701" s="69"/>
      <c r="F701" s="69"/>
    </row>
    <row r="702" ht="13.5" customHeight="1">
      <c r="B702" s="68"/>
      <c r="D702" s="69"/>
      <c r="E702" s="69"/>
      <c r="F702" s="69"/>
    </row>
    <row r="703" ht="13.5" customHeight="1">
      <c r="B703" s="68"/>
      <c r="D703" s="69"/>
      <c r="E703" s="69"/>
      <c r="F703" s="69"/>
    </row>
    <row r="704" ht="13.5" customHeight="1">
      <c r="B704" s="68"/>
      <c r="D704" s="69"/>
      <c r="E704" s="69"/>
      <c r="F704" s="69"/>
    </row>
    <row r="705" ht="13.5" customHeight="1">
      <c r="B705" s="68"/>
      <c r="D705" s="69"/>
      <c r="E705" s="69"/>
      <c r="F705" s="69"/>
    </row>
    <row r="706" ht="13.5" customHeight="1">
      <c r="B706" s="68"/>
      <c r="D706" s="69"/>
      <c r="E706" s="69"/>
      <c r="F706" s="69"/>
    </row>
    <row r="707" ht="13.5" customHeight="1">
      <c r="B707" s="68"/>
      <c r="D707" s="69"/>
      <c r="E707" s="69"/>
      <c r="F707" s="69"/>
    </row>
    <row r="708" ht="13.5" customHeight="1">
      <c r="B708" s="68"/>
      <c r="D708" s="69"/>
      <c r="E708" s="69"/>
      <c r="F708" s="69"/>
    </row>
    <row r="709" ht="13.5" customHeight="1">
      <c r="B709" s="68"/>
      <c r="D709" s="69"/>
      <c r="E709" s="69"/>
      <c r="F709" s="69"/>
    </row>
    <row r="710" ht="13.5" customHeight="1">
      <c r="B710" s="68"/>
      <c r="D710" s="69"/>
      <c r="E710" s="69"/>
      <c r="F710" s="69"/>
    </row>
    <row r="711" ht="13.5" customHeight="1">
      <c r="B711" s="68"/>
      <c r="D711" s="69"/>
      <c r="E711" s="69"/>
      <c r="F711" s="69"/>
    </row>
    <row r="712" ht="13.5" customHeight="1">
      <c r="B712" s="68"/>
      <c r="D712" s="69"/>
      <c r="E712" s="69"/>
      <c r="F712" s="69"/>
    </row>
    <row r="713" ht="13.5" customHeight="1">
      <c r="B713" s="68"/>
      <c r="D713" s="69"/>
      <c r="E713" s="69"/>
      <c r="F713" s="69"/>
    </row>
    <row r="714" ht="13.5" customHeight="1">
      <c r="B714" s="68"/>
      <c r="D714" s="69"/>
      <c r="E714" s="69"/>
      <c r="F714" s="69"/>
    </row>
    <row r="715" ht="13.5" customHeight="1">
      <c r="B715" s="68"/>
      <c r="D715" s="69"/>
      <c r="E715" s="69"/>
      <c r="F715" s="69"/>
    </row>
    <row r="716" ht="13.5" customHeight="1">
      <c r="B716" s="68"/>
      <c r="D716" s="69"/>
      <c r="E716" s="69"/>
      <c r="F716" s="69"/>
    </row>
    <row r="717" ht="13.5" customHeight="1">
      <c r="B717" s="68"/>
      <c r="D717" s="69"/>
      <c r="E717" s="69"/>
      <c r="F717" s="69"/>
    </row>
    <row r="718" ht="13.5" customHeight="1">
      <c r="B718" s="68"/>
      <c r="D718" s="69"/>
      <c r="E718" s="69"/>
      <c r="F718" s="69"/>
    </row>
    <row r="719" ht="13.5" customHeight="1">
      <c r="B719" s="68"/>
      <c r="D719" s="69"/>
      <c r="E719" s="69"/>
      <c r="F719" s="69"/>
    </row>
    <row r="720" ht="13.5" customHeight="1">
      <c r="B720" s="68"/>
      <c r="D720" s="69"/>
      <c r="E720" s="69"/>
      <c r="F720" s="69"/>
    </row>
    <row r="721" ht="13.5" customHeight="1">
      <c r="B721" s="68"/>
      <c r="D721" s="69"/>
      <c r="E721" s="69"/>
      <c r="F721" s="69"/>
    </row>
    <row r="722" ht="13.5" customHeight="1">
      <c r="B722" s="68"/>
      <c r="D722" s="69"/>
      <c r="E722" s="69"/>
      <c r="F722" s="69"/>
    </row>
    <row r="723" ht="13.5" customHeight="1">
      <c r="B723" s="68"/>
      <c r="D723" s="69"/>
      <c r="E723" s="69"/>
      <c r="F723" s="69"/>
    </row>
    <row r="724" ht="13.5" customHeight="1">
      <c r="B724" s="68"/>
      <c r="D724" s="69"/>
      <c r="E724" s="69"/>
      <c r="F724" s="69"/>
    </row>
    <row r="725" ht="13.5" customHeight="1">
      <c r="B725" s="68"/>
      <c r="D725" s="69"/>
      <c r="E725" s="69"/>
      <c r="F725" s="69"/>
    </row>
    <row r="726" ht="13.5" customHeight="1">
      <c r="B726" s="68"/>
      <c r="D726" s="69"/>
      <c r="E726" s="69"/>
      <c r="F726" s="69"/>
    </row>
    <row r="727" ht="13.5" customHeight="1">
      <c r="B727" s="68"/>
      <c r="D727" s="69"/>
      <c r="E727" s="69"/>
      <c r="F727" s="69"/>
    </row>
    <row r="728" ht="13.5" customHeight="1">
      <c r="B728" s="68"/>
      <c r="D728" s="69"/>
      <c r="E728" s="69"/>
      <c r="F728" s="69"/>
    </row>
    <row r="729" ht="13.5" customHeight="1">
      <c r="B729" s="68"/>
      <c r="D729" s="69"/>
      <c r="E729" s="69"/>
      <c r="F729" s="69"/>
    </row>
    <row r="730" ht="13.5" customHeight="1">
      <c r="B730" s="68"/>
      <c r="D730" s="69"/>
      <c r="E730" s="69"/>
      <c r="F730" s="69"/>
    </row>
    <row r="731" ht="13.5" customHeight="1">
      <c r="B731" s="68"/>
      <c r="D731" s="69"/>
      <c r="E731" s="69"/>
      <c r="F731" s="69"/>
    </row>
    <row r="732" ht="13.5" customHeight="1">
      <c r="B732" s="68"/>
      <c r="D732" s="69"/>
      <c r="E732" s="69"/>
      <c r="F732" s="69"/>
    </row>
    <row r="733" ht="13.5" customHeight="1">
      <c r="B733" s="68"/>
      <c r="D733" s="69"/>
      <c r="E733" s="69"/>
      <c r="F733" s="69"/>
    </row>
    <row r="734" ht="13.5" customHeight="1">
      <c r="B734" s="68"/>
      <c r="D734" s="69"/>
      <c r="E734" s="69"/>
      <c r="F734" s="69"/>
    </row>
    <row r="735" ht="13.5" customHeight="1">
      <c r="B735" s="68"/>
      <c r="D735" s="69"/>
      <c r="E735" s="69"/>
      <c r="F735" s="69"/>
    </row>
    <row r="736" ht="13.5" customHeight="1">
      <c r="B736" s="68"/>
      <c r="D736" s="69"/>
      <c r="E736" s="69"/>
      <c r="F736" s="69"/>
    </row>
    <row r="737" ht="13.5" customHeight="1">
      <c r="B737" s="68"/>
      <c r="D737" s="69"/>
      <c r="E737" s="69"/>
      <c r="F737" s="69"/>
    </row>
    <row r="738" ht="13.5" customHeight="1">
      <c r="B738" s="68"/>
      <c r="D738" s="69"/>
      <c r="E738" s="69"/>
      <c r="F738" s="69"/>
    </row>
    <row r="739" ht="13.5" customHeight="1">
      <c r="B739" s="68"/>
      <c r="D739" s="69"/>
      <c r="E739" s="69"/>
      <c r="F739" s="69"/>
    </row>
    <row r="740" ht="13.5" customHeight="1">
      <c r="B740" s="68"/>
      <c r="D740" s="69"/>
      <c r="E740" s="69"/>
      <c r="F740" s="69"/>
    </row>
    <row r="741" ht="13.5" customHeight="1">
      <c r="B741" s="68"/>
      <c r="D741" s="69"/>
      <c r="E741" s="69"/>
      <c r="F741" s="69"/>
    </row>
    <row r="742" ht="13.5" customHeight="1">
      <c r="B742" s="68"/>
      <c r="D742" s="69"/>
      <c r="E742" s="69"/>
      <c r="F742" s="69"/>
    </row>
    <row r="743" ht="13.5" customHeight="1">
      <c r="B743" s="68"/>
      <c r="D743" s="69"/>
      <c r="E743" s="69"/>
      <c r="F743" s="69"/>
    </row>
    <row r="744" ht="13.5" customHeight="1">
      <c r="B744" s="68"/>
      <c r="D744" s="69"/>
      <c r="E744" s="69"/>
      <c r="F744" s="69"/>
    </row>
    <row r="745" ht="13.5" customHeight="1">
      <c r="B745" s="68"/>
      <c r="D745" s="69"/>
      <c r="E745" s="69"/>
      <c r="F745" s="69"/>
    </row>
    <row r="746" ht="13.5" customHeight="1">
      <c r="B746" s="68"/>
      <c r="D746" s="69"/>
      <c r="E746" s="69"/>
      <c r="F746" s="69"/>
    </row>
    <row r="747" ht="13.5" customHeight="1">
      <c r="B747" s="68"/>
      <c r="D747" s="69"/>
      <c r="E747" s="69"/>
      <c r="F747" s="69"/>
    </row>
    <row r="748" ht="13.5" customHeight="1">
      <c r="B748" s="68"/>
      <c r="D748" s="69"/>
      <c r="E748" s="69"/>
      <c r="F748" s="69"/>
    </row>
    <row r="749" ht="13.5" customHeight="1">
      <c r="B749" s="68"/>
      <c r="D749" s="69"/>
      <c r="E749" s="69"/>
      <c r="F749" s="69"/>
    </row>
    <row r="750" ht="13.5" customHeight="1">
      <c r="B750" s="68"/>
      <c r="D750" s="69"/>
      <c r="E750" s="69"/>
      <c r="F750" s="69"/>
    </row>
    <row r="751" ht="13.5" customHeight="1">
      <c r="B751" s="68"/>
      <c r="D751" s="69"/>
      <c r="E751" s="69"/>
      <c r="F751" s="69"/>
    </row>
    <row r="752" ht="13.5" customHeight="1">
      <c r="B752" s="68"/>
      <c r="D752" s="69"/>
      <c r="E752" s="69"/>
      <c r="F752" s="69"/>
    </row>
    <row r="753" ht="13.5" customHeight="1">
      <c r="B753" s="68"/>
      <c r="D753" s="69"/>
      <c r="E753" s="69"/>
      <c r="F753" s="69"/>
    </row>
    <row r="754" ht="13.5" customHeight="1">
      <c r="B754" s="68"/>
      <c r="D754" s="69"/>
      <c r="E754" s="69"/>
      <c r="F754" s="69"/>
    </row>
    <row r="755" ht="13.5" customHeight="1">
      <c r="B755" s="68"/>
      <c r="D755" s="69"/>
      <c r="E755" s="69"/>
      <c r="F755" s="69"/>
    </row>
    <row r="756" ht="13.5" customHeight="1">
      <c r="B756" s="68"/>
      <c r="D756" s="69"/>
      <c r="E756" s="69"/>
      <c r="F756" s="69"/>
    </row>
    <row r="757" ht="13.5" customHeight="1">
      <c r="B757" s="68"/>
      <c r="D757" s="69"/>
      <c r="E757" s="69"/>
      <c r="F757" s="69"/>
    </row>
    <row r="758" ht="13.5" customHeight="1">
      <c r="B758" s="68"/>
      <c r="D758" s="69"/>
      <c r="E758" s="69"/>
      <c r="F758" s="69"/>
    </row>
    <row r="759" ht="13.5" customHeight="1">
      <c r="B759" s="68"/>
      <c r="D759" s="69"/>
      <c r="E759" s="69"/>
      <c r="F759" s="69"/>
    </row>
    <row r="760" ht="13.5" customHeight="1">
      <c r="B760" s="68"/>
      <c r="D760" s="69"/>
      <c r="E760" s="69"/>
      <c r="F760" s="69"/>
    </row>
    <row r="761" ht="13.5" customHeight="1">
      <c r="B761" s="68"/>
      <c r="D761" s="69"/>
      <c r="E761" s="69"/>
      <c r="F761" s="69"/>
    </row>
    <row r="762" ht="13.5" customHeight="1">
      <c r="B762" s="68"/>
      <c r="D762" s="69"/>
      <c r="E762" s="69"/>
      <c r="F762" s="69"/>
    </row>
    <row r="763" ht="13.5" customHeight="1">
      <c r="B763" s="68"/>
      <c r="D763" s="69"/>
      <c r="E763" s="69"/>
      <c r="F763" s="69"/>
    </row>
    <row r="764" ht="13.5" customHeight="1">
      <c r="B764" s="68"/>
      <c r="D764" s="69"/>
      <c r="E764" s="69"/>
      <c r="F764" s="69"/>
    </row>
    <row r="765" ht="13.5" customHeight="1">
      <c r="B765" s="68"/>
      <c r="D765" s="69"/>
      <c r="E765" s="69"/>
      <c r="F765" s="69"/>
    </row>
    <row r="766" ht="13.5" customHeight="1">
      <c r="B766" s="68"/>
      <c r="D766" s="69"/>
      <c r="E766" s="69"/>
      <c r="F766" s="69"/>
    </row>
    <row r="767" ht="13.5" customHeight="1">
      <c r="B767" s="68"/>
      <c r="D767" s="69"/>
      <c r="E767" s="69"/>
      <c r="F767" s="69"/>
    </row>
    <row r="768" ht="13.5" customHeight="1">
      <c r="B768" s="68"/>
      <c r="D768" s="69"/>
      <c r="E768" s="69"/>
      <c r="F768" s="69"/>
    </row>
    <row r="769" ht="13.5" customHeight="1">
      <c r="B769" s="68"/>
      <c r="D769" s="69"/>
      <c r="E769" s="69"/>
      <c r="F769" s="69"/>
    </row>
    <row r="770" ht="13.5" customHeight="1">
      <c r="B770" s="68"/>
      <c r="D770" s="69"/>
      <c r="E770" s="69"/>
      <c r="F770" s="69"/>
    </row>
    <row r="771" ht="13.5" customHeight="1">
      <c r="B771" s="68"/>
      <c r="D771" s="69"/>
      <c r="E771" s="69"/>
      <c r="F771" s="69"/>
    </row>
    <row r="772" ht="13.5" customHeight="1">
      <c r="B772" s="68"/>
      <c r="D772" s="69"/>
      <c r="E772" s="69"/>
      <c r="F772" s="69"/>
    </row>
    <row r="773" ht="13.5" customHeight="1">
      <c r="B773" s="68"/>
      <c r="D773" s="69"/>
      <c r="E773" s="69"/>
      <c r="F773" s="69"/>
    </row>
    <row r="774" ht="13.5" customHeight="1">
      <c r="B774" s="68"/>
      <c r="D774" s="69"/>
      <c r="E774" s="69"/>
      <c r="F774" s="69"/>
    </row>
    <row r="775" ht="13.5" customHeight="1">
      <c r="B775" s="68"/>
      <c r="D775" s="69"/>
      <c r="E775" s="69"/>
      <c r="F775" s="69"/>
    </row>
    <row r="776" ht="13.5" customHeight="1">
      <c r="B776" s="68"/>
      <c r="D776" s="69"/>
      <c r="E776" s="69"/>
      <c r="F776" s="69"/>
    </row>
    <row r="777" ht="13.5" customHeight="1">
      <c r="B777" s="68"/>
      <c r="D777" s="69"/>
      <c r="E777" s="69"/>
      <c r="F777" s="69"/>
    </row>
    <row r="778" ht="13.5" customHeight="1">
      <c r="B778" s="68"/>
      <c r="D778" s="69"/>
      <c r="E778" s="69"/>
      <c r="F778" s="69"/>
    </row>
    <row r="779" ht="13.5" customHeight="1">
      <c r="B779" s="68"/>
      <c r="D779" s="69"/>
      <c r="E779" s="69"/>
      <c r="F779" s="69"/>
    </row>
    <row r="780" ht="13.5" customHeight="1">
      <c r="B780" s="68"/>
      <c r="D780" s="69"/>
      <c r="E780" s="69"/>
      <c r="F780" s="69"/>
    </row>
    <row r="781" ht="13.5" customHeight="1">
      <c r="B781" s="68"/>
      <c r="D781" s="69"/>
      <c r="E781" s="69"/>
      <c r="F781" s="69"/>
    </row>
    <row r="782" ht="13.5" customHeight="1">
      <c r="B782" s="68"/>
      <c r="D782" s="69"/>
      <c r="E782" s="69"/>
      <c r="F782" s="69"/>
    </row>
    <row r="783" ht="13.5" customHeight="1">
      <c r="B783" s="68"/>
      <c r="D783" s="69"/>
      <c r="E783" s="69"/>
      <c r="F783" s="69"/>
    </row>
    <row r="784" ht="13.5" customHeight="1">
      <c r="B784" s="68"/>
      <c r="D784" s="69"/>
      <c r="E784" s="69"/>
      <c r="F784" s="69"/>
    </row>
    <row r="785" ht="13.5" customHeight="1">
      <c r="B785" s="68"/>
      <c r="D785" s="69"/>
      <c r="E785" s="69"/>
      <c r="F785" s="69"/>
    </row>
    <row r="786" ht="13.5" customHeight="1">
      <c r="B786" s="68"/>
      <c r="D786" s="69"/>
      <c r="E786" s="69"/>
      <c r="F786" s="69"/>
    </row>
    <row r="787" ht="13.5" customHeight="1">
      <c r="B787" s="68"/>
      <c r="D787" s="69"/>
      <c r="E787" s="69"/>
      <c r="F787" s="69"/>
    </row>
    <row r="788" ht="13.5" customHeight="1">
      <c r="B788" s="68"/>
      <c r="D788" s="69"/>
      <c r="E788" s="69"/>
      <c r="F788" s="69"/>
    </row>
    <row r="789" ht="13.5" customHeight="1">
      <c r="B789" s="68"/>
      <c r="D789" s="69"/>
      <c r="E789" s="69"/>
      <c r="F789" s="69"/>
    </row>
    <row r="790" ht="13.5" customHeight="1">
      <c r="B790" s="68"/>
      <c r="D790" s="69"/>
      <c r="E790" s="69"/>
      <c r="F790" s="69"/>
    </row>
    <row r="791" ht="13.5" customHeight="1">
      <c r="B791" s="68"/>
      <c r="D791" s="69"/>
      <c r="E791" s="69"/>
      <c r="F791" s="69"/>
    </row>
    <row r="792" ht="13.5" customHeight="1">
      <c r="B792" s="68"/>
      <c r="D792" s="69"/>
      <c r="E792" s="69"/>
      <c r="F792" s="69"/>
    </row>
    <row r="793" ht="13.5" customHeight="1">
      <c r="B793" s="68"/>
      <c r="D793" s="69"/>
      <c r="E793" s="69"/>
      <c r="F793" s="69"/>
    </row>
    <row r="794" ht="13.5" customHeight="1">
      <c r="B794" s="68"/>
      <c r="D794" s="69"/>
      <c r="E794" s="69"/>
      <c r="F794" s="69"/>
    </row>
    <row r="795" ht="13.5" customHeight="1">
      <c r="B795" s="68"/>
      <c r="D795" s="69"/>
      <c r="E795" s="69"/>
      <c r="F795" s="69"/>
    </row>
    <row r="796" ht="13.5" customHeight="1">
      <c r="B796" s="68"/>
      <c r="D796" s="69"/>
      <c r="E796" s="69"/>
      <c r="F796" s="69"/>
    </row>
    <row r="797" ht="13.5" customHeight="1">
      <c r="B797" s="68"/>
      <c r="D797" s="69"/>
      <c r="E797" s="69"/>
      <c r="F797" s="69"/>
    </row>
    <row r="798" ht="13.5" customHeight="1">
      <c r="B798" s="68"/>
      <c r="D798" s="69"/>
      <c r="E798" s="69"/>
      <c r="F798" s="69"/>
    </row>
    <row r="799" ht="13.5" customHeight="1">
      <c r="B799" s="68"/>
      <c r="D799" s="69"/>
      <c r="E799" s="69"/>
      <c r="F799" s="69"/>
    </row>
    <row r="800" ht="13.5" customHeight="1">
      <c r="B800" s="68"/>
      <c r="D800" s="69"/>
      <c r="E800" s="69"/>
      <c r="F800" s="69"/>
    </row>
    <row r="801" ht="13.5" customHeight="1">
      <c r="B801" s="68"/>
      <c r="D801" s="69"/>
      <c r="E801" s="69"/>
      <c r="F801" s="69"/>
    </row>
    <row r="802" ht="13.5" customHeight="1">
      <c r="B802" s="68"/>
      <c r="D802" s="69"/>
      <c r="E802" s="69"/>
      <c r="F802" s="69"/>
    </row>
    <row r="803" ht="13.5" customHeight="1">
      <c r="B803" s="68"/>
      <c r="D803" s="69"/>
      <c r="E803" s="69"/>
      <c r="F803" s="69"/>
    </row>
    <row r="804" ht="13.5" customHeight="1">
      <c r="B804" s="68"/>
      <c r="D804" s="69"/>
      <c r="E804" s="69"/>
      <c r="F804" s="69"/>
    </row>
    <row r="805" ht="13.5" customHeight="1">
      <c r="B805" s="68"/>
      <c r="D805" s="69"/>
      <c r="E805" s="69"/>
      <c r="F805" s="69"/>
    </row>
    <row r="806" ht="13.5" customHeight="1">
      <c r="B806" s="68"/>
      <c r="D806" s="69"/>
      <c r="E806" s="69"/>
      <c r="F806" s="69"/>
    </row>
    <row r="807" ht="13.5" customHeight="1">
      <c r="B807" s="68"/>
      <c r="D807" s="69"/>
      <c r="E807" s="69"/>
      <c r="F807" s="69"/>
    </row>
    <row r="808" ht="13.5" customHeight="1">
      <c r="B808" s="68"/>
      <c r="D808" s="69"/>
      <c r="E808" s="69"/>
      <c r="F808" s="69"/>
    </row>
    <row r="809" ht="13.5" customHeight="1">
      <c r="B809" s="68"/>
      <c r="D809" s="69"/>
      <c r="E809" s="69"/>
      <c r="F809" s="69"/>
    </row>
    <row r="810" ht="13.5" customHeight="1">
      <c r="B810" s="68"/>
      <c r="D810" s="69"/>
      <c r="E810" s="69"/>
      <c r="F810" s="69"/>
    </row>
    <row r="811" ht="13.5" customHeight="1">
      <c r="B811" s="68"/>
      <c r="D811" s="69"/>
      <c r="E811" s="69"/>
      <c r="F811" s="69"/>
    </row>
    <row r="812" ht="13.5" customHeight="1">
      <c r="B812" s="68"/>
      <c r="D812" s="69"/>
      <c r="E812" s="69"/>
      <c r="F812" s="69"/>
    </row>
    <row r="813" ht="13.5" customHeight="1">
      <c r="B813" s="68"/>
      <c r="D813" s="69"/>
      <c r="E813" s="69"/>
      <c r="F813" s="69"/>
    </row>
    <row r="814" ht="13.5" customHeight="1">
      <c r="B814" s="68"/>
      <c r="D814" s="69"/>
      <c r="E814" s="69"/>
      <c r="F814" s="69"/>
    </row>
    <row r="815" ht="13.5" customHeight="1">
      <c r="B815" s="68"/>
      <c r="D815" s="69"/>
      <c r="E815" s="69"/>
      <c r="F815" s="69"/>
    </row>
    <row r="816" ht="13.5" customHeight="1">
      <c r="B816" s="68"/>
      <c r="D816" s="69"/>
      <c r="E816" s="69"/>
      <c r="F816" s="69"/>
    </row>
    <row r="817" ht="13.5" customHeight="1">
      <c r="B817" s="68"/>
      <c r="D817" s="69"/>
      <c r="E817" s="69"/>
      <c r="F817" s="69"/>
    </row>
    <row r="818" ht="13.5" customHeight="1">
      <c r="B818" s="68"/>
      <c r="D818" s="69"/>
      <c r="E818" s="69"/>
      <c r="F818" s="69"/>
    </row>
    <row r="819" ht="13.5" customHeight="1">
      <c r="B819" s="68"/>
      <c r="D819" s="69"/>
      <c r="E819" s="69"/>
      <c r="F819" s="69"/>
    </row>
    <row r="820" ht="13.5" customHeight="1">
      <c r="B820" s="68"/>
      <c r="D820" s="69"/>
      <c r="E820" s="69"/>
      <c r="F820" s="69"/>
    </row>
    <row r="821" ht="13.5" customHeight="1">
      <c r="B821" s="68"/>
      <c r="D821" s="69"/>
      <c r="E821" s="69"/>
      <c r="F821" s="69"/>
    </row>
    <row r="822" ht="13.5" customHeight="1">
      <c r="B822" s="68"/>
      <c r="D822" s="69"/>
      <c r="E822" s="69"/>
      <c r="F822" s="69"/>
    </row>
    <row r="823" ht="13.5" customHeight="1">
      <c r="B823" s="68"/>
      <c r="D823" s="69"/>
      <c r="E823" s="69"/>
      <c r="F823" s="69"/>
    </row>
    <row r="824" ht="13.5" customHeight="1">
      <c r="B824" s="68"/>
      <c r="D824" s="69"/>
      <c r="E824" s="69"/>
      <c r="F824" s="69"/>
    </row>
    <row r="825" ht="13.5" customHeight="1">
      <c r="B825" s="68"/>
      <c r="D825" s="69"/>
      <c r="E825" s="69"/>
      <c r="F825" s="69"/>
    </row>
    <row r="826" ht="13.5" customHeight="1">
      <c r="B826" s="68"/>
      <c r="D826" s="69"/>
      <c r="E826" s="69"/>
      <c r="F826" s="69"/>
    </row>
    <row r="827" ht="13.5" customHeight="1">
      <c r="B827" s="68"/>
      <c r="D827" s="69"/>
      <c r="E827" s="69"/>
      <c r="F827" s="69"/>
    </row>
    <row r="828" ht="13.5" customHeight="1">
      <c r="B828" s="68"/>
      <c r="D828" s="69"/>
      <c r="E828" s="69"/>
      <c r="F828" s="69"/>
    </row>
    <row r="829" ht="13.5" customHeight="1">
      <c r="B829" s="68"/>
      <c r="D829" s="69"/>
      <c r="E829" s="69"/>
      <c r="F829" s="69"/>
    </row>
    <row r="830" ht="13.5" customHeight="1">
      <c r="B830" s="68"/>
      <c r="D830" s="69"/>
      <c r="E830" s="69"/>
      <c r="F830" s="69"/>
    </row>
    <row r="831" ht="13.5" customHeight="1">
      <c r="B831" s="68"/>
      <c r="D831" s="69"/>
      <c r="E831" s="69"/>
      <c r="F831" s="69"/>
    </row>
    <row r="832" ht="13.5" customHeight="1">
      <c r="B832" s="68"/>
      <c r="D832" s="69"/>
      <c r="E832" s="69"/>
      <c r="F832" s="69"/>
    </row>
    <row r="833" ht="13.5" customHeight="1">
      <c r="B833" s="68"/>
      <c r="D833" s="69"/>
      <c r="E833" s="69"/>
      <c r="F833" s="69"/>
    </row>
    <row r="834" ht="13.5" customHeight="1">
      <c r="B834" s="68"/>
      <c r="D834" s="69"/>
      <c r="E834" s="69"/>
      <c r="F834" s="69"/>
    </row>
    <row r="835" ht="13.5" customHeight="1">
      <c r="B835" s="68"/>
      <c r="D835" s="69"/>
      <c r="E835" s="69"/>
      <c r="F835" s="69"/>
    </row>
    <row r="836" ht="13.5" customHeight="1">
      <c r="B836" s="68"/>
      <c r="D836" s="69"/>
      <c r="E836" s="69"/>
      <c r="F836" s="69"/>
    </row>
    <row r="837" ht="13.5" customHeight="1">
      <c r="B837" s="68"/>
      <c r="D837" s="69"/>
      <c r="E837" s="69"/>
      <c r="F837" s="69"/>
    </row>
    <row r="838" ht="13.5" customHeight="1">
      <c r="B838" s="68"/>
      <c r="D838" s="69"/>
      <c r="E838" s="69"/>
      <c r="F838" s="69"/>
    </row>
    <row r="839" ht="13.5" customHeight="1">
      <c r="B839" s="68"/>
      <c r="D839" s="69"/>
      <c r="E839" s="69"/>
      <c r="F839" s="69"/>
    </row>
    <row r="840" ht="13.5" customHeight="1">
      <c r="B840" s="68"/>
      <c r="D840" s="69"/>
      <c r="E840" s="69"/>
      <c r="F840" s="69"/>
    </row>
    <row r="841" ht="13.5" customHeight="1">
      <c r="B841" s="68"/>
      <c r="D841" s="69"/>
      <c r="E841" s="69"/>
      <c r="F841" s="69"/>
    </row>
    <row r="842" ht="13.5" customHeight="1">
      <c r="B842" s="68"/>
      <c r="D842" s="69"/>
      <c r="E842" s="69"/>
      <c r="F842" s="69"/>
    </row>
    <row r="843" ht="13.5" customHeight="1">
      <c r="B843" s="68"/>
      <c r="D843" s="69"/>
      <c r="E843" s="69"/>
      <c r="F843" s="69"/>
    </row>
    <row r="844" ht="13.5" customHeight="1">
      <c r="B844" s="68"/>
      <c r="D844" s="69"/>
      <c r="E844" s="69"/>
      <c r="F844" s="69"/>
    </row>
    <row r="845" ht="13.5" customHeight="1">
      <c r="B845" s="68"/>
      <c r="D845" s="69"/>
      <c r="E845" s="69"/>
      <c r="F845" s="69"/>
    </row>
    <row r="846" ht="13.5" customHeight="1">
      <c r="B846" s="68"/>
      <c r="D846" s="69"/>
      <c r="E846" s="69"/>
      <c r="F846" s="69"/>
    </row>
    <row r="847" ht="13.5" customHeight="1">
      <c r="B847" s="68"/>
      <c r="D847" s="69"/>
      <c r="E847" s="69"/>
      <c r="F847" s="69"/>
    </row>
    <row r="848" ht="13.5" customHeight="1">
      <c r="B848" s="68"/>
      <c r="D848" s="69"/>
      <c r="E848" s="69"/>
      <c r="F848" s="69"/>
    </row>
    <row r="849" ht="13.5" customHeight="1">
      <c r="B849" s="68"/>
      <c r="D849" s="69"/>
      <c r="E849" s="69"/>
      <c r="F849" s="69"/>
    </row>
    <row r="850" ht="13.5" customHeight="1">
      <c r="B850" s="68"/>
      <c r="D850" s="69"/>
      <c r="E850" s="69"/>
      <c r="F850" s="69"/>
    </row>
    <row r="851" ht="13.5" customHeight="1">
      <c r="B851" s="68"/>
      <c r="D851" s="69"/>
      <c r="E851" s="69"/>
      <c r="F851" s="69"/>
    </row>
    <row r="852" ht="13.5" customHeight="1">
      <c r="B852" s="68"/>
      <c r="D852" s="69"/>
      <c r="E852" s="69"/>
      <c r="F852" s="69"/>
    </row>
    <row r="853" ht="13.5" customHeight="1">
      <c r="B853" s="68"/>
      <c r="D853" s="69"/>
      <c r="E853" s="69"/>
      <c r="F853" s="69"/>
    </row>
    <row r="854" ht="13.5" customHeight="1">
      <c r="B854" s="68"/>
      <c r="D854" s="69"/>
      <c r="E854" s="69"/>
      <c r="F854" s="69"/>
    </row>
    <row r="855" ht="13.5" customHeight="1">
      <c r="B855" s="68"/>
      <c r="D855" s="69"/>
      <c r="E855" s="69"/>
      <c r="F855" s="69"/>
    </row>
    <row r="856" ht="13.5" customHeight="1">
      <c r="B856" s="68"/>
      <c r="D856" s="69"/>
      <c r="E856" s="69"/>
      <c r="F856" s="69"/>
    </row>
    <row r="857" ht="13.5" customHeight="1">
      <c r="B857" s="68"/>
      <c r="D857" s="69"/>
      <c r="E857" s="69"/>
      <c r="F857" s="69"/>
    </row>
    <row r="858" ht="13.5" customHeight="1">
      <c r="B858" s="68"/>
      <c r="D858" s="69"/>
      <c r="E858" s="69"/>
      <c r="F858" s="69"/>
    </row>
    <row r="859" ht="13.5" customHeight="1">
      <c r="B859" s="68"/>
      <c r="D859" s="69"/>
      <c r="E859" s="69"/>
      <c r="F859" s="69"/>
    </row>
    <row r="860" ht="13.5" customHeight="1">
      <c r="B860" s="68"/>
      <c r="D860" s="69"/>
      <c r="E860" s="69"/>
      <c r="F860" s="69"/>
    </row>
    <row r="861" ht="13.5" customHeight="1">
      <c r="B861" s="68"/>
      <c r="D861" s="69"/>
      <c r="E861" s="69"/>
      <c r="F861" s="69"/>
    </row>
    <row r="862" ht="13.5" customHeight="1">
      <c r="B862" s="68"/>
      <c r="D862" s="69"/>
      <c r="E862" s="69"/>
      <c r="F862" s="69"/>
    </row>
    <row r="863" ht="13.5" customHeight="1">
      <c r="B863" s="68"/>
      <c r="D863" s="69"/>
      <c r="E863" s="69"/>
      <c r="F863" s="69"/>
    </row>
    <row r="864" ht="13.5" customHeight="1">
      <c r="B864" s="68"/>
      <c r="D864" s="69"/>
      <c r="E864" s="69"/>
      <c r="F864" s="69"/>
    </row>
    <row r="865" ht="13.5" customHeight="1">
      <c r="B865" s="68"/>
      <c r="D865" s="69"/>
      <c r="E865" s="69"/>
      <c r="F865" s="69"/>
    </row>
    <row r="866" ht="13.5" customHeight="1">
      <c r="B866" s="68"/>
      <c r="D866" s="69"/>
      <c r="E866" s="69"/>
      <c r="F866" s="69"/>
    </row>
    <row r="867" ht="13.5" customHeight="1">
      <c r="B867" s="68"/>
      <c r="D867" s="69"/>
      <c r="E867" s="69"/>
      <c r="F867" s="69"/>
    </row>
    <row r="868" ht="13.5" customHeight="1">
      <c r="B868" s="68"/>
      <c r="D868" s="69"/>
      <c r="E868" s="69"/>
      <c r="F868" s="69"/>
    </row>
    <row r="869" ht="13.5" customHeight="1">
      <c r="B869" s="68"/>
      <c r="D869" s="69"/>
      <c r="E869" s="69"/>
      <c r="F869" s="69"/>
    </row>
    <row r="870" ht="13.5" customHeight="1">
      <c r="B870" s="68"/>
      <c r="D870" s="69"/>
      <c r="E870" s="69"/>
      <c r="F870" s="69"/>
    </row>
    <row r="871" ht="13.5" customHeight="1">
      <c r="B871" s="68"/>
      <c r="D871" s="69"/>
      <c r="E871" s="69"/>
      <c r="F871" s="69"/>
    </row>
    <row r="872" ht="13.5" customHeight="1">
      <c r="B872" s="68"/>
      <c r="D872" s="69"/>
      <c r="E872" s="69"/>
      <c r="F872" s="69"/>
    </row>
    <row r="873" ht="13.5" customHeight="1">
      <c r="B873" s="68"/>
      <c r="D873" s="69"/>
      <c r="E873" s="69"/>
      <c r="F873" s="69"/>
    </row>
    <row r="874" ht="13.5" customHeight="1">
      <c r="B874" s="68"/>
      <c r="D874" s="69"/>
      <c r="E874" s="69"/>
      <c r="F874" s="69"/>
    </row>
    <row r="875" ht="13.5" customHeight="1">
      <c r="B875" s="68"/>
      <c r="D875" s="69"/>
      <c r="E875" s="69"/>
      <c r="F875" s="69"/>
    </row>
    <row r="876" ht="13.5" customHeight="1">
      <c r="B876" s="68"/>
      <c r="D876" s="69"/>
      <c r="E876" s="69"/>
      <c r="F876" s="69"/>
    </row>
    <row r="877" ht="13.5" customHeight="1">
      <c r="B877" s="68"/>
      <c r="D877" s="69"/>
      <c r="E877" s="69"/>
      <c r="F877" s="69"/>
    </row>
    <row r="878" ht="13.5" customHeight="1">
      <c r="B878" s="68"/>
      <c r="D878" s="69"/>
      <c r="E878" s="69"/>
      <c r="F878" s="69"/>
    </row>
    <row r="879" ht="13.5" customHeight="1">
      <c r="B879" s="68"/>
      <c r="D879" s="69"/>
      <c r="E879" s="69"/>
      <c r="F879" s="69"/>
    </row>
    <row r="880" ht="13.5" customHeight="1">
      <c r="B880" s="68"/>
      <c r="D880" s="69"/>
      <c r="E880" s="69"/>
      <c r="F880" s="69"/>
    </row>
    <row r="881" ht="13.5" customHeight="1">
      <c r="B881" s="68"/>
      <c r="D881" s="69"/>
      <c r="E881" s="69"/>
      <c r="F881" s="69"/>
    </row>
    <row r="882" ht="13.5" customHeight="1">
      <c r="B882" s="68"/>
      <c r="D882" s="69"/>
      <c r="E882" s="69"/>
      <c r="F882" s="69"/>
    </row>
    <row r="883" ht="13.5" customHeight="1">
      <c r="B883" s="68"/>
      <c r="D883" s="69"/>
      <c r="E883" s="69"/>
      <c r="F883" s="69"/>
    </row>
    <row r="884" ht="13.5" customHeight="1">
      <c r="B884" s="68"/>
      <c r="D884" s="69"/>
      <c r="E884" s="69"/>
      <c r="F884" s="69"/>
    </row>
    <row r="885" ht="13.5" customHeight="1">
      <c r="B885" s="68"/>
      <c r="D885" s="69"/>
      <c r="E885" s="69"/>
      <c r="F885" s="69"/>
    </row>
    <row r="886" ht="13.5" customHeight="1">
      <c r="B886" s="68"/>
      <c r="D886" s="69"/>
      <c r="E886" s="69"/>
      <c r="F886" s="69"/>
    </row>
    <row r="887" ht="13.5" customHeight="1">
      <c r="B887" s="68"/>
      <c r="D887" s="69"/>
      <c r="E887" s="69"/>
      <c r="F887" s="69"/>
    </row>
    <row r="888" ht="13.5" customHeight="1">
      <c r="B888" s="68"/>
      <c r="D888" s="69"/>
      <c r="E888" s="69"/>
      <c r="F888" s="69"/>
    </row>
    <row r="889" ht="13.5" customHeight="1">
      <c r="B889" s="68"/>
      <c r="D889" s="69"/>
      <c r="E889" s="69"/>
      <c r="F889" s="69"/>
    </row>
    <row r="890" ht="13.5" customHeight="1">
      <c r="B890" s="68"/>
      <c r="D890" s="69"/>
      <c r="E890" s="69"/>
      <c r="F890" s="69"/>
    </row>
    <row r="891" ht="13.5" customHeight="1">
      <c r="B891" s="68"/>
      <c r="D891" s="69"/>
      <c r="E891" s="69"/>
      <c r="F891" s="69"/>
    </row>
    <row r="892" ht="13.5" customHeight="1">
      <c r="B892" s="68"/>
      <c r="D892" s="69"/>
      <c r="E892" s="69"/>
      <c r="F892" s="69"/>
    </row>
    <row r="893" ht="13.5" customHeight="1">
      <c r="B893" s="68"/>
      <c r="D893" s="69"/>
      <c r="E893" s="69"/>
      <c r="F893" s="69"/>
    </row>
    <row r="894" ht="13.5" customHeight="1">
      <c r="B894" s="68"/>
      <c r="D894" s="69"/>
      <c r="E894" s="69"/>
      <c r="F894" s="69"/>
    </row>
    <row r="895" ht="13.5" customHeight="1">
      <c r="B895" s="68"/>
      <c r="D895" s="69"/>
      <c r="E895" s="69"/>
      <c r="F895" s="69"/>
    </row>
    <row r="896" ht="13.5" customHeight="1">
      <c r="B896" s="68"/>
      <c r="D896" s="69"/>
      <c r="E896" s="69"/>
      <c r="F896" s="69"/>
    </row>
    <row r="897" ht="13.5" customHeight="1">
      <c r="B897" s="68"/>
      <c r="D897" s="69"/>
      <c r="E897" s="69"/>
      <c r="F897" s="69"/>
    </row>
    <row r="898" ht="13.5" customHeight="1">
      <c r="B898" s="68"/>
      <c r="D898" s="69"/>
      <c r="E898" s="69"/>
      <c r="F898" s="69"/>
    </row>
    <row r="899" ht="13.5" customHeight="1">
      <c r="B899" s="68"/>
      <c r="D899" s="69"/>
      <c r="E899" s="69"/>
      <c r="F899" s="69"/>
    </row>
    <row r="900" ht="13.5" customHeight="1">
      <c r="B900" s="68"/>
      <c r="D900" s="69"/>
      <c r="E900" s="69"/>
      <c r="F900" s="69"/>
    </row>
    <row r="901" ht="13.5" customHeight="1">
      <c r="B901" s="68"/>
      <c r="D901" s="69"/>
      <c r="E901" s="69"/>
      <c r="F901" s="69"/>
    </row>
    <row r="902" ht="13.5" customHeight="1">
      <c r="B902" s="68"/>
      <c r="D902" s="69"/>
      <c r="E902" s="69"/>
      <c r="F902" s="69"/>
    </row>
    <row r="903" ht="13.5" customHeight="1">
      <c r="B903" s="68"/>
      <c r="D903" s="69"/>
      <c r="E903" s="69"/>
      <c r="F903" s="69"/>
    </row>
    <row r="904" ht="13.5" customHeight="1">
      <c r="B904" s="68"/>
      <c r="D904" s="69"/>
      <c r="E904" s="69"/>
      <c r="F904" s="69"/>
    </row>
    <row r="905" ht="13.5" customHeight="1">
      <c r="B905" s="68"/>
      <c r="D905" s="69"/>
      <c r="E905" s="69"/>
      <c r="F905" s="69"/>
    </row>
    <row r="906" ht="13.5" customHeight="1">
      <c r="B906" s="68"/>
      <c r="D906" s="69"/>
      <c r="E906" s="69"/>
      <c r="F906" s="69"/>
    </row>
    <row r="907" ht="13.5" customHeight="1">
      <c r="B907" s="68"/>
      <c r="D907" s="69"/>
      <c r="E907" s="69"/>
      <c r="F907" s="69"/>
    </row>
    <row r="908" ht="13.5" customHeight="1">
      <c r="B908" s="68"/>
      <c r="D908" s="69"/>
      <c r="E908" s="69"/>
      <c r="F908" s="69"/>
    </row>
    <row r="909" ht="13.5" customHeight="1">
      <c r="B909" s="68"/>
      <c r="D909" s="69"/>
      <c r="E909" s="69"/>
      <c r="F909" s="69"/>
    </row>
    <row r="910" ht="13.5" customHeight="1">
      <c r="B910" s="68"/>
      <c r="D910" s="69"/>
      <c r="E910" s="69"/>
      <c r="F910" s="69"/>
    </row>
    <row r="911" ht="13.5" customHeight="1">
      <c r="B911" s="68"/>
      <c r="D911" s="69"/>
      <c r="E911" s="69"/>
      <c r="F911" s="69"/>
    </row>
    <row r="912" ht="13.5" customHeight="1">
      <c r="B912" s="68"/>
      <c r="D912" s="69"/>
      <c r="E912" s="69"/>
      <c r="F912" s="69"/>
    </row>
    <row r="913" ht="13.5" customHeight="1">
      <c r="B913" s="68"/>
      <c r="D913" s="69"/>
      <c r="E913" s="69"/>
      <c r="F913" s="69"/>
    </row>
    <row r="914" ht="13.5" customHeight="1">
      <c r="B914" s="68"/>
      <c r="D914" s="69"/>
      <c r="E914" s="69"/>
      <c r="F914" s="69"/>
    </row>
    <row r="915" ht="13.5" customHeight="1">
      <c r="B915" s="68"/>
      <c r="D915" s="69"/>
      <c r="E915" s="69"/>
      <c r="F915" s="69"/>
    </row>
    <row r="916" ht="13.5" customHeight="1">
      <c r="B916" s="68"/>
      <c r="D916" s="69"/>
      <c r="E916" s="69"/>
      <c r="F916" s="69"/>
    </row>
    <row r="917" ht="13.5" customHeight="1">
      <c r="B917" s="68"/>
      <c r="D917" s="69"/>
      <c r="E917" s="69"/>
      <c r="F917" s="69"/>
    </row>
    <row r="918" ht="13.5" customHeight="1">
      <c r="B918" s="68"/>
      <c r="D918" s="69"/>
      <c r="E918" s="69"/>
      <c r="F918" s="69"/>
    </row>
    <row r="919" ht="13.5" customHeight="1">
      <c r="B919" s="68"/>
      <c r="D919" s="69"/>
      <c r="E919" s="69"/>
      <c r="F919" s="69"/>
    </row>
    <row r="920" ht="13.5" customHeight="1">
      <c r="B920" s="68"/>
      <c r="D920" s="69"/>
      <c r="E920" s="69"/>
      <c r="F920" s="69"/>
    </row>
    <row r="921" ht="13.5" customHeight="1">
      <c r="B921" s="68"/>
      <c r="D921" s="69"/>
      <c r="E921" s="69"/>
      <c r="F921" s="69"/>
    </row>
    <row r="922" ht="13.5" customHeight="1">
      <c r="B922" s="68"/>
      <c r="D922" s="69"/>
      <c r="E922" s="69"/>
      <c r="F922" s="69"/>
    </row>
    <row r="923" ht="13.5" customHeight="1">
      <c r="B923" s="68"/>
      <c r="D923" s="69"/>
      <c r="E923" s="69"/>
      <c r="F923" s="69"/>
    </row>
    <row r="924" ht="13.5" customHeight="1">
      <c r="B924" s="68"/>
      <c r="D924" s="69"/>
      <c r="E924" s="69"/>
      <c r="F924" s="69"/>
    </row>
    <row r="925" ht="13.5" customHeight="1">
      <c r="B925" s="68"/>
      <c r="D925" s="69"/>
      <c r="E925" s="69"/>
      <c r="F925" s="69"/>
    </row>
    <row r="926" ht="13.5" customHeight="1">
      <c r="B926" s="68"/>
      <c r="D926" s="69"/>
      <c r="E926" s="69"/>
      <c r="F926" s="69"/>
    </row>
    <row r="927" ht="13.5" customHeight="1">
      <c r="B927" s="68"/>
      <c r="D927" s="69"/>
      <c r="E927" s="69"/>
      <c r="F927" s="69"/>
    </row>
    <row r="928" ht="13.5" customHeight="1">
      <c r="B928" s="68"/>
      <c r="D928" s="69"/>
      <c r="E928" s="69"/>
      <c r="F928" s="69"/>
    </row>
    <row r="929" ht="13.5" customHeight="1">
      <c r="B929" s="68"/>
      <c r="D929" s="69"/>
      <c r="E929" s="69"/>
      <c r="F929" s="69"/>
    </row>
    <row r="930" ht="13.5" customHeight="1">
      <c r="B930" s="68"/>
      <c r="D930" s="69"/>
      <c r="E930" s="69"/>
      <c r="F930" s="69"/>
    </row>
    <row r="931" ht="13.5" customHeight="1">
      <c r="B931" s="68"/>
      <c r="D931" s="69"/>
      <c r="E931" s="69"/>
      <c r="F931" s="69"/>
    </row>
    <row r="932" ht="13.5" customHeight="1">
      <c r="B932" s="68"/>
      <c r="D932" s="69"/>
      <c r="E932" s="69"/>
      <c r="F932" s="69"/>
    </row>
    <row r="933" ht="13.5" customHeight="1">
      <c r="B933" s="68"/>
      <c r="D933" s="69"/>
      <c r="E933" s="69"/>
      <c r="F933" s="69"/>
    </row>
    <row r="934" ht="13.5" customHeight="1">
      <c r="B934" s="68"/>
      <c r="D934" s="69"/>
      <c r="E934" s="69"/>
      <c r="F934" s="69"/>
    </row>
    <row r="935" ht="13.5" customHeight="1">
      <c r="B935" s="68"/>
      <c r="D935" s="69"/>
      <c r="E935" s="69"/>
      <c r="F935" s="69"/>
    </row>
    <row r="936" ht="13.5" customHeight="1">
      <c r="B936" s="68"/>
      <c r="D936" s="69"/>
      <c r="E936" s="69"/>
      <c r="F936" s="69"/>
    </row>
    <row r="937" ht="13.5" customHeight="1">
      <c r="B937" s="68"/>
      <c r="D937" s="69"/>
      <c r="E937" s="69"/>
      <c r="F937" s="69"/>
    </row>
    <row r="938" ht="13.5" customHeight="1">
      <c r="B938" s="68"/>
      <c r="D938" s="69"/>
      <c r="E938" s="69"/>
      <c r="F938" s="69"/>
    </row>
    <row r="939" ht="13.5" customHeight="1">
      <c r="B939" s="68"/>
      <c r="D939" s="69"/>
      <c r="E939" s="69"/>
      <c r="F939" s="69"/>
    </row>
    <row r="940" ht="13.5" customHeight="1">
      <c r="B940" s="68"/>
      <c r="D940" s="69"/>
      <c r="E940" s="69"/>
      <c r="F940" s="69"/>
    </row>
    <row r="941" ht="13.5" customHeight="1">
      <c r="B941" s="68"/>
      <c r="D941" s="69"/>
      <c r="E941" s="69"/>
      <c r="F941" s="69"/>
    </row>
    <row r="942" ht="13.5" customHeight="1">
      <c r="B942" s="68"/>
      <c r="D942" s="69"/>
      <c r="E942" s="69"/>
      <c r="F942" s="69"/>
    </row>
    <row r="943" ht="13.5" customHeight="1">
      <c r="B943" s="68"/>
      <c r="D943" s="69"/>
      <c r="E943" s="69"/>
      <c r="F943" s="69"/>
    </row>
    <row r="944" ht="13.5" customHeight="1">
      <c r="B944" s="68"/>
      <c r="D944" s="69"/>
      <c r="E944" s="69"/>
      <c r="F944" s="69"/>
    </row>
    <row r="945" ht="13.5" customHeight="1">
      <c r="B945" s="68"/>
      <c r="D945" s="69"/>
      <c r="E945" s="69"/>
      <c r="F945" s="69"/>
    </row>
    <row r="946" ht="13.5" customHeight="1">
      <c r="B946" s="68"/>
      <c r="D946" s="69"/>
      <c r="E946" s="69"/>
      <c r="F946" s="69"/>
    </row>
    <row r="947" ht="13.5" customHeight="1">
      <c r="B947" s="68"/>
      <c r="D947" s="69"/>
      <c r="E947" s="69"/>
      <c r="F947" s="69"/>
    </row>
    <row r="948" ht="13.5" customHeight="1">
      <c r="B948" s="68"/>
      <c r="D948" s="69"/>
      <c r="E948" s="69"/>
      <c r="F948" s="69"/>
    </row>
    <row r="949" ht="13.5" customHeight="1">
      <c r="B949" s="68"/>
      <c r="D949" s="69"/>
      <c r="E949" s="69"/>
      <c r="F949" s="69"/>
    </row>
    <row r="950" ht="13.5" customHeight="1">
      <c r="B950" s="68"/>
      <c r="D950" s="69"/>
      <c r="E950" s="69"/>
      <c r="F950" s="69"/>
    </row>
    <row r="951" ht="13.5" customHeight="1">
      <c r="B951" s="68"/>
      <c r="D951" s="69"/>
      <c r="E951" s="69"/>
      <c r="F951" s="69"/>
    </row>
    <row r="952" ht="13.5" customHeight="1">
      <c r="B952" s="68"/>
      <c r="D952" s="69"/>
      <c r="E952" s="69"/>
      <c r="F952" s="69"/>
    </row>
    <row r="953" ht="13.5" customHeight="1">
      <c r="B953" s="68"/>
      <c r="D953" s="69"/>
      <c r="E953" s="69"/>
      <c r="F953" s="69"/>
    </row>
    <row r="954" ht="13.5" customHeight="1">
      <c r="B954" s="68"/>
      <c r="D954" s="69"/>
      <c r="E954" s="69"/>
      <c r="F954" s="69"/>
    </row>
    <row r="955" ht="13.5" customHeight="1">
      <c r="B955" s="68"/>
      <c r="D955" s="69"/>
      <c r="E955" s="69"/>
      <c r="F955" s="69"/>
    </row>
    <row r="956" ht="13.5" customHeight="1">
      <c r="B956" s="68"/>
      <c r="D956" s="69"/>
      <c r="E956" s="69"/>
      <c r="F956" s="69"/>
    </row>
    <row r="957" ht="13.5" customHeight="1">
      <c r="B957" s="68"/>
      <c r="D957" s="69"/>
      <c r="E957" s="69"/>
      <c r="F957" s="69"/>
    </row>
    <row r="958" ht="13.5" customHeight="1">
      <c r="B958" s="68"/>
      <c r="D958" s="69"/>
      <c r="E958" s="69"/>
      <c r="F958" s="69"/>
    </row>
    <row r="959" ht="13.5" customHeight="1">
      <c r="B959" s="68"/>
      <c r="D959" s="69"/>
      <c r="E959" s="69"/>
      <c r="F959" s="69"/>
    </row>
    <row r="960" ht="13.5" customHeight="1">
      <c r="B960" s="68"/>
      <c r="D960" s="69"/>
      <c r="E960" s="69"/>
      <c r="F960" s="69"/>
    </row>
    <row r="961" ht="13.5" customHeight="1">
      <c r="B961" s="68"/>
      <c r="D961" s="69"/>
      <c r="E961" s="69"/>
      <c r="F961" s="69"/>
    </row>
    <row r="962" ht="13.5" customHeight="1">
      <c r="B962" s="68"/>
      <c r="D962" s="69"/>
      <c r="E962" s="69"/>
      <c r="F962" s="69"/>
    </row>
    <row r="963" ht="13.5" customHeight="1">
      <c r="B963" s="68"/>
      <c r="D963" s="69"/>
      <c r="E963" s="69"/>
      <c r="F963" s="69"/>
    </row>
    <row r="964" ht="13.5" customHeight="1">
      <c r="B964" s="68"/>
      <c r="D964" s="69"/>
      <c r="E964" s="69"/>
      <c r="F964" s="69"/>
    </row>
    <row r="965" ht="13.5" customHeight="1">
      <c r="B965" s="68"/>
      <c r="D965" s="69"/>
      <c r="E965" s="69"/>
      <c r="F965" s="69"/>
    </row>
    <row r="966" ht="13.5" customHeight="1">
      <c r="B966" s="68"/>
      <c r="D966" s="69"/>
      <c r="E966" s="69"/>
      <c r="F966" s="69"/>
    </row>
    <row r="967" ht="13.5" customHeight="1">
      <c r="B967" s="68"/>
      <c r="D967" s="69"/>
      <c r="E967" s="69"/>
      <c r="F967" s="69"/>
    </row>
    <row r="968" ht="13.5" customHeight="1">
      <c r="B968" s="68"/>
      <c r="D968" s="69"/>
      <c r="E968" s="69"/>
      <c r="F968" s="69"/>
    </row>
    <row r="969" ht="13.5" customHeight="1">
      <c r="B969" s="68"/>
      <c r="D969" s="69"/>
      <c r="E969" s="69"/>
      <c r="F969" s="69"/>
    </row>
    <row r="970" ht="13.5" customHeight="1">
      <c r="B970" s="68"/>
      <c r="D970" s="69"/>
      <c r="E970" s="69"/>
      <c r="F970" s="69"/>
    </row>
    <row r="971" ht="13.5" customHeight="1">
      <c r="B971" s="68"/>
      <c r="D971" s="69"/>
      <c r="E971" s="69"/>
      <c r="F971" s="69"/>
    </row>
    <row r="972" ht="13.5" customHeight="1">
      <c r="B972" s="68"/>
      <c r="D972" s="69"/>
      <c r="E972" s="69"/>
      <c r="F972" s="69"/>
    </row>
    <row r="973" ht="13.5" customHeight="1">
      <c r="B973" s="68"/>
      <c r="D973" s="69"/>
      <c r="E973" s="69"/>
      <c r="F973" s="69"/>
    </row>
    <row r="974" ht="13.5" customHeight="1">
      <c r="B974" s="68"/>
      <c r="D974" s="69"/>
      <c r="E974" s="69"/>
      <c r="F974" s="69"/>
    </row>
    <row r="975" ht="13.5" customHeight="1">
      <c r="B975" s="68"/>
      <c r="D975" s="69"/>
      <c r="E975" s="69"/>
      <c r="F975" s="69"/>
    </row>
    <row r="976" ht="13.5" customHeight="1">
      <c r="B976" s="68"/>
      <c r="D976" s="69"/>
      <c r="E976" s="69"/>
      <c r="F976" s="69"/>
    </row>
    <row r="977" ht="13.5" customHeight="1">
      <c r="B977" s="68"/>
      <c r="D977" s="69"/>
      <c r="E977" s="69"/>
      <c r="F977" s="69"/>
    </row>
    <row r="978" ht="13.5" customHeight="1">
      <c r="B978" s="68"/>
      <c r="D978" s="69"/>
      <c r="E978" s="69"/>
      <c r="F978" s="69"/>
    </row>
    <row r="979" ht="13.5" customHeight="1">
      <c r="B979" s="68"/>
      <c r="D979" s="69"/>
      <c r="E979" s="69"/>
      <c r="F979" s="69"/>
    </row>
    <row r="980" ht="13.5" customHeight="1">
      <c r="B980" s="68"/>
      <c r="D980" s="69"/>
      <c r="E980" s="69"/>
      <c r="F980" s="69"/>
    </row>
    <row r="981" ht="13.5" customHeight="1">
      <c r="B981" s="68"/>
      <c r="D981" s="69"/>
      <c r="E981" s="69"/>
      <c r="F981" s="69"/>
    </row>
    <row r="982" ht="13.5" customHeight="1">
      <c r="B982" s="68"/>
      <c r="D982" s="69"/>
      <c r="E982" s="69"/>
      <c r="F982" s="69"/>
    </row>
    <row r="983" ht="13.5" customHeight="1">
      <c r="B983" s="68"/>
      <c r="D983" s="69"/>
      <c r="E983" s="69"/>
      <c r="F983" s="69"/>
    </row>
    <row r="984" ht="13.5" customHeight="1">
      <c r="B984" s="68"/>
      <c r="D984" s="69"/>
      <c r="E984" s="69"/>
      <c r="F984" s="69"/>
    </row>
    <row r="985" ht="13.5" customHeight="1">
      <c r="B985" s="68"/>
      <c r="D985" s="69"/>
      <c r="E985" s="69"/>
      <c r="F985" s="69"/>
    </row>
    <row r="986" ht="13.5" customHeight="1">
      <c r="B986" s="68"/>
      <c r="D986" s="69"/>
      <c r="E986" s="69"/>
      <c r="F986" s="69"/>
    </row>
    <row r="987" ht="13.5" customHeight="1">
      <c r="B987" s="68"/>
      <c r="D987" s="69"/>
      <c r="E987" s="69"/>
      <c r="F987" s="69"/>
    </row>
    <row r="988" ht="13.5" customHeight="1">
      <c r="B988" s="68"/>
      <c r="D988" s="69"/>
      <c r="E988" s="69"/>
      <c r="F988" s="69"/>
    </row>
    <row r="989" ht="13.5" customHeight="1">
      <c r="B989" s="68"/>
      <c r="D989" s="69"/>
      <c r="E989" s="69"/>
      <c r="F989" s="69"/>
    </row>
    <row r="990" ht="13.5" customHeight="1">
      <c r="B990" s="68"/>
      <c r="D990" s="69"/>
      <c r="E990" s="69"/>
      <c r="F990" s="69"/>
    </row>
    <row r="991" ht="13.5" customHeight="1">
      <c r="B991" s="68"/>
      <c r="D991" s="69"/>
      <c r="E991" s="69"/>
      <c r="F991" s="69"/>
    </row>
    <row r="992" ht="13.5" customHeight="1">
      <c r="B992" s="68"/>
      <c r="D992" s="69"/>
      <c r="E992" s="69"/>
      <c r="F992" s="69"/>
    </row>
    <row r="993" ht="13.5" customHeight="1">
      <c r="B993" s="68"/>
      <c r="D993" s="69"/>
      <c r="E993" s="69"/>
      <c r="F993" s="69"/>
    </row>
    <row r="994" ht="13.5" customHeight="1">
      <c r="B994" s="68"/>
      <c r="D994" s="69"/>
      <c r="E994" s="69"/>
      <c r="F994" s="69"/>
    </row>
    <row r="995" ht="13.5" customHeight="1">
      <c r="B995" s="68"/>
      <c r="D995" s="69"/>
      <c r="E995" s="69"/>
      <c r="F995" s="69"/>
    </row>
    <row r="996" ht="13.5" customHeight="1">
      <c r="B996" s="68"/>
      <c r="D996" s="69"/>
      <c r="E996" s="69"/>
      <c r="F996" s="69"/>
    </row>
    <row r="997" ht="13.5" customHeight="1">
      <c r="B997" s="68"/>
      <c r="D997" s="69"/>
      <c r="E997" s="69"/>
      <c r="F997" s="69"/>
    </row>
    <row r="998" ht="13.5" customHeight="1">
      <c r="B998" s="68"/>
      <c r="D998" s="69"/>
      <c r="E998" s="69"/>
      <c r="F998" s="69"/>
    </row>
    <row r="999" ht="13.5" customHeight="1">
      <c r="B999" s="68"/>
      <c r="D999" s="69"/>
      <c r="E999" s="69"/>
      <c r="F999" s="69"/>
    </row>
    <row r="1000" ht="13.5" customHeight="1">
      <c r="B1000" s="68"/>
      <c r="D1000" s="69"/>
      <c r="E1000" s="69"/>
      <c r="F1000" s="69"/>
    </row>
  </sheetData>
  <mergeCells count="2">
    <mergeCell ref="A3:P3"/>
    <mergeCell ref="O4:P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20.71"/>
    <col customWidth="1" min="3" max="3" width="11.71"/>
    <col customWidth="1" min="4" max="4" width="10.43"/>
    <col customWidth="1" min="5" max="5" width="16.71"/>
    <col customWidth="1" min="6" max="7" width="17.29"/>
    <col customWidth="1" min="8" max="8" width="15.29"/>
    <col customWidth="1" min="9" max="9" width="13.43"/>
    <col customWidth="1" min="10" max="10" width="8.86"/>
    <col customWidth="1" min="11" max="12" width="15.14"/>
    <col customWidth="1" min="13" max="13" width="16.0"/>
    <col customWidth="1" min="14" max="14" width="15.71"/>
    <col customWidth="1" min="15" max="15" width="18.57"/>
    <col customWidth="1" min="16" max="16" width="13.29"/>
    <col customWidth="1" min="17" max="17" width="11.71"/>
    <col customWidth="1" min="18" max="26" width="8.0"/>
  </cols>
  <sheetData>
    <row r="1" ht="13.5" customHeight="1">
      <c r="C1" s="69"/>
      <c r="D1" s="69"/>
      <c r="E1" s="76"/>
      <c r="F1" s="76"/>
      <c r="G1" s="76"/>
      <c r="H1" s="77"/>
      <c r="I1" s="78"/>
      <c r="K1" s="79"/>
      <c r="L1" s="80"/>
    </row>
    <row r="2" ht="13.5" customHeight="1">
      <c r="C2" s="81" t="s">
        <v>69</v>
      </c>
      <c r="D2" s="69"/>
      <c r="E2" s="82" t="s">
        <v>70</v>
      </c>
      <c r="F2" s="82" t="s">
        <v>71</v>
      </c>
      <c r="G2" s="82" t="s">
        <v>72</v>
      </c>
      <c r="H2" s="83" t="s">
        <v>73</v>
      </c>
      <c r="I2" s="84" t="s">
        <v>74</v>
      </c>
      <c r="J2" s="81" t="s">
        <v>75</v>
      </c>
      <c r="K2" s="85" t="s">
        <v>76</v>
      </c>
      <c r="L2" s="86" t="s">
        <v>77</v>
      </c>
      <c r="M2" s="81" t="s">
        <v>78</v>
      </c>
      <c r="N2" s="81" t="s">
        <v>78</v>
      </c>
      <c r="O2" s="81" t="s">
        <v>79</v>
      </c>
      <c r="P2" s="81" t="s">
        <v>80</v>
      </c>
      <c r="Q2" s="81" t="s">
        <v>81</v>
      </c>
    </row>
    <row r="3" ht="13.5" customHeight="1">
      <c r="A3" s="36" t="s">
        <v>82</v>
      </c>
      <c r="B3" s="87" t="s">
        <v>83</v>
      </c>
      <c r="C3" s="81" t="s">
        <v>84</v>
      </c>
      <c r="D3" s="81" t="s">
        <v>85</v>
      </c>
      <c r="E3" s="82" t="s">
        <v>86</v>
      </c>
      <c r="F3" s="88">
        <v>0.3</v>
      </c>
      <c r="G3" s="88" t="s">
        <v>87</v>
      </c>
      <c r="H3" s="83" t="s">
        <v>88</v>
      </c>
      <c r="I3" s="84" t="s">
        <v>89</v>
      </c>
      <c r="J3" s="81" t="s">
        <v>90</v>
      </c>
      <c r="K3" s="85" t="s">
        <v>91</v>
      </c>
      <c r="L3" s="86" t="s">
        <v>92</v>
      </c>
      <c r="M3" s="81" t="s">
        <v>93</v>
      </c>
      <c r="N3" s="81" t="s">
        <v>94</v>
      </c>
      <c r="O3" s="81" t="s">
        <v>95</v>
      </c>
      <c r="P3" s="81" t="s">
        <v>96</v>
      </c>
      <c r="Q3" s="81" t="s">
        <v>97</v>
      </c>
    </row>
    <row r="4" ht="13.5" customHeight="1">
      <c r="A4" s="89"/>
      <c r="B4" s="89"/>
      <c r="C4" s="90"/>
      <c r="D4" s="90"/>
      <c r="E4" s="91" t="s">
        <v>36</v>
      </c>
      <c r="F4" s="91"/>
      <c r="G4" s="91"/>
      <c r="H4" s="92"/>
      <c r="I4" s="93"/>
      <c r="J4" s="89"/>
      <c r="K4" s="94"/>
      <c r="L4" s="95"/>
      <c r="M4" s="89"/>
      <c r="N4" s="89"/>
      <c r="O4" s="89"/>
      <c r="P4" s="89"/>
      <c r="Q4" s="89"/>
    </row>
    <row r="5" ht="13.5" customHeight="1">
      <c r="A5" s="36">
        <v>202301.0</v>
      </c>
      <c r="B5" s="96" t="s">
        <v>98</v>
      </c>
      <c r="C5" s="96" t="s">
        <v>68</v>
      </c>
      <c r="D5" s="96" t="s">
        <v>99</v>
      </c>
      <c r="E5" s="97">
        <v>579000.0</v>
      </c>
      <c r="F5" s="97">
        <f>E5*F3</f>
        <v>173700</v>
      </c>
      <c r="G5" s="97">
        <f t="shared" ref="G5:G21" si="1">E5+F5</f>
        <v>752700</v>
      </c>
      <c r="H5" s="98">
        <v>97.0</v>
      </c>
      <c r="I5" s="99">
        <v>30.0</v>
      </c>
      <c r="J5" s="100">
        <v>5.0</v>
      </c>
      <c r="K5" s="101">
        <f t="shared" ref="K5:K21" si="2">E5/H5</f>
        <v>5969.072165</v>
      </c>
      <c r="L5" s="102">
        <v>12.14</v>
      </c>
      <c r="M5" s="103">
        <f t="shared" ref="M5:M13" si="3">H5*L5</f>
        <v>1177.58</v>
      </c>
      <c r="N5" s="103">
        <f t="shared" ref="N5:N13" si="4">Q5*407</f>
        <v>4386.555556</v>
      </c>
      <c r="O5" s="104">
        <f t="shared" ref="O5:O13" si="5">M5/K5</f>
        <v>0.1972802418</v>
      </c>
      <c r="P5" s="36">
        <v>13509.0</v>
      </c>
      <c r="Q5" s="77">
        <f>H5/9</f>
        <v>10.77777778</v>
      </c>
    </row>
    <row r="6" ht="15.0" customHeight="1">
      <c r="A6" s="36">
        <v>202302.0</v>
      </c>
      <c r="B6" s="96" t="s">
        <v>98</v>
      </c>
      <c r="C6" s="96" t="s">
        <v>68</v>
      </c>
      <c r="D6" s="96" t="s">
        <v>100</v>
      </c>
      <c r="E6" s="97">
        <v>300000.0</v>
      </c>
      <c r="F6" s="97">
        <f>E6*F3</f>
        <v>90000</v>
      </c>
      <c r="G6" s="97">
        <f t="shared" si="1"/>
        <v>390000</v>
      </c>
      <c r="H6" s="98">
        <v>97.0</v>
      </c>
      <c r="I6" s="99">
        <v>30.0</v>
      </c>
      <c r="J6" s="100">
        <v>5.0</v>
      </c>
      <c r="K6" s="101">
        <f t="shared" si="2"/>
        <v>3092.783505</v>
      </c>
      <c r="L6" s="102">
        <v>15.21</v>
      </c>
      <c r="M6" s="103">
        <f t="shared" si="3"/>
        <v>1475.37</v>
      </c>
      <c r="N6" s="103">
        <f t="shared" si="4"/>
        <v>407</v>
      </c>
      <c r="O6" s="104">
        <f t="shared" si="5"/>
        <v>0.4770363</v>
      </c>
      <c r="P6" s="36">
        <v>13595.0</v>
      </c>
      <c r="Q6" s="77">
        <v>1.0</v>
      </c>
    </row>
    <row r="7" ht="15.0" customHeight="1">
      <c r="A7" s="36">
        <v>202303.0</v>
      </c>
      <c r="B7" s="96" t="s">
        <v>98</v>
      </c>
      <c r="C7" s="96" t="s">
        <v>68</v>
      </c>
      <c r="D7" s="96" t="s">
        <v>100</v>
      </c>
      <c r="E7" s="97">
        <v>469000.0</v>
      </c>
      <c r="F7" s="97">
        <f>E7*F3</f>
        <v>140700</v>
      </c>
      <c r="G7" s="97">
        <f t="shared" si="1"/>
        <v>609700</v>
      </c>
      <c r="H7" s="98">
        <v>72.0</v>
      </c>
      <c r="I7" s="99">
        <v>30.0</v>
      </c>
      <c r="J7" s="100">
        <v>3.0</v>
      </c>
      <c r="K7" s="101">
        <f t="shared" si="2"/>
        <v>6513.888889</v>
      </c>
      <c r="L7" s="102">
        <v>13.36</v>
      </c>
      <c r="M7" s="103">
        <f t="shared" si="3"/>
        <v>961.92</v>
      </c>
      <c r="N7" s="103">
        <f t="shared" si="4"/>
        <v>3256</v>
      </c>
      <c r="O7" s="104">
        <f t="shared" si="5"/>
        <v>0.1476721535</v>
      </c>
      <c r="P7" s="36">
        <v>13127.0</v>
      </c>
      <c r="Q7" s="77">
        <f>H7/9</f>
        <v>8</v>
      </c>
    </row>
    <row r="8" ht="15.0" customHeight="1">
      <c r="A8" s="36">
        <v>202304.0</v>
      </c>
      <c r="B8" s="96" t="s">
        <v>98</v>
      </c>
      <c r="C8" s="96" t="s">
        <v>68</v>
      </c>
      <c r="D8" s="96" t="s">
        <v>99</v>
      </c>
      <c r="E8" s="97">
        <v>769000.0</v>
      </c>
      <c r="F8" s="97">
        <f>E8*F3</f>
        <v>230700</v>
      </c>
      <c r="G8" s="97">
        <f t="shared" si="1"/>
        <v>999700</v>
      </c>
      <c r="H8" s="98">
        <v>200.0</v>
      </c>
      <c r="I8" s="99">
        <v>30.0</v>
      </c>
      <c r="J8" s="100">
        <v>6.0</v>
      </c>
      <c r="K8" s="101">
        <f t="shared" si="2"/>
        <v>3845</v>
      </c>
      <c r="L8" s="102">
        <v>16.16</v>
      </c>
      <c r="M8" s="103">
        <f t="shared" si="3"/>
        <v>3232</v>
      </c>
      <c r="N8" s="103">
        <f t="shared" si="4"/>
        <v>8954</v>
      </c>
      <c r="O8" s="104">
        <f t="shared" si="5"/>
        <v>0.8405721717</v>
      </c>
      <c r="P8" s="36">
        <v>12526.0</v>
      </c>
      <c r="Q8" s="77">
        <v>22.0</v>
      </c>
    </row>
    <row r="9" ht="15.0" customHeight="1">
      <c r="A9" s="36">
        <v>202305.0</v>
      </c>
      <c r="B9" s="96" t="s">
        <v>101</v>
      </c>
      <c r="C9" s="96" t="s">
        <v>68</v>
      </c>
      <c r="D9" s="96" t="s">
        <v>99</v>
      </c>
      <c r="E9" s="97">
        <v>720000.0</v>
      </c>
      <c r="F9" s="97">
        <f>E9*F3</f>
        <v>216000</v>
      </c>
      <c r="G9" s="97">
        <f t="shared" si="1"/>
        <v>936000</v>
      </c>
      <c r="H9" s="98">
        <v>130.0</v>
      </c>
      <c r="I9" s="99">
        <v>30.0</v>
      </c>
      <c r="J9" s="100">
        <v>4.0</v>
      </c>
      <c r="K9" s="101">
        <f t="shared" si="2"/>
        <v>5538.461538</v>
      </c>
      <c r="L9" s="102">
        <v>16.16</v>
      </c>
      <c r="M9" s="103">
        <f t="shared" si="3"/>
        <v>2100.8</v>
      </c>
      <c r="N9" s="103">
        <f t="shared" si="4"/>
        <v>5698</v>
      </c>
      <c r="O9" s="104">
        <f t="shared" si="5"/>
        <v>0.3793111111</v>
      </c>
      <c r="P9" s="36">
        <v>12559.0</v>
      </c>
      <c r="Q9" s="77">
        <v>14.0</v>
      </c>
    </row>
    <row r="10" ht="15.0" customHeight="1">
      <c r="A10" s="36">
        <v>202306.0</v>
      </c>
      <c r="B10" s="96" t="s">
        <v>98</v>
      </c>
      <c r="C10" s="96" t="s">
        <v>68</v>
      </c>
      <c r="D10" s="96" t="s">
        <v>99</v>
      </c>
      <c r="E10" s="97">
        <v>895000.0</v>
      </c>
      <c r="F10" s="97">
        <f>E10*F3</f>
        <v>268500</v>
      </c>
      <c r="G10" s="97">
        <f t="shared" si="1"/>
        <v>1163500</v>
      </c>
      <c r="H10" s="98">
        <v>180.0</v>
      </c>
      <c r="I10" s="99">
        <v>30.0</v>
      </c>
      <c r="J10" s="100">
        <v>5.0</v>
      </c>
      <c r="K10" s="101">
        <f t="shared" si="2"/>
        <v>4972.222222</v>
      </c>
      <c r="L10" s="102">
        <v>12.1</v>
      </c>
      <c r="M10" s="103">
        <f t="shared" si="3"/>
        <v>2178</v>
      </c>
      <c r="N10" s="103">
        <f t="shared" si="4"/>
        <v>8140</v>
      </c>
      <c r="O10" s="104">
        <f t="shared" si="5"/>
        <v>0.4380335196</v>
      </c>
      <c r="P10" s="36">
        <v>13503.0</v>
      </c>
      <c r="Q10" s="77">
        <f t="shared" ref="Q10:Q12" si="6">H10/9</f>
        <v>20</v>
      </c>
    </row>
    <row r="11" ht="15.0" customHeight="1">
      <c r="A11" s="36">
        <v>202307.0</v>
      </c>
      <c r="B11" s="96" t="s">
        <v>98</v>
      </c>
      <c r="C11" s="96" t="s">
        <v>68</v>
      </c>
      <c r="D11" s="96" t="s">
        <v>99</v>
      </c>
      <c r="E11" s="97">
        <v>650000.0</v>
      </c>
      <c r="F11" s="97">
        <f>E11*F3</f>
        <v>195000</v>
      </c>
      <c r="G11" s="97">
        <f t="shared" si="1"/>
        <v>845000</v>
      </c>
      <c r="H11" s="98">
        <v>144.0</v>
      </c>
      <c r="I11" s="99">
        <v>30.0</v>
      </c>
      <c r="J11" s="100">
        <v>5.0</v>
      </c>
      <c r="K11" s="101">
        <f t="shared" si="2"/>
        <v>4513.888889</v>
      </c>
      <c r="L11" s="102">
        <v>16.26</v>
      </c>
      <c r="M11" s="103">
        <f t="shared" si="3"/>
        <v>2341.44</v>
      </c>
      <c r="N11" s="103">
        <f t="shared" si="4"/>
        <v>6512</v>
      </c>
      <c r="O11" s="104">
        <f t="shared" si="5"/>
        <v>0.5187190154</v>
      </c>
      <c r="P11" s="36">
        <v>13591.0</v>
      </c>
      <c r="Q11" s="77">
        <f t="shared" si="6"/>
        <v>16</v>
      </c>
    </row>
    <row r="12" ht="15.0" customHeight="1">
      <c r="A12" s="36">
        <v>202308.0</v>
      </c>
      <c r="B12" s="96" t="s">
        <v>98</v>
      </c>
      <c r="C12" s="96" t="s">
        <v>68</v>
      </c>
      <c r="D12" s="96" t="s">
        <v>99</v>
      </c>
      <c r="E12" s="97">
        <v>499000.0</v>
      </c>
      <c r="F12" s="102">
        <f>E12*F3</f>
        <v>149700</v>
      </c>
      <c r="G12" s="97">
        <f t="shared" si="1"/>
        <v>648700</v>
      </c>
      <c r="H12" s="98">
        <v>108.0</v>
      </c>
      <c r="I12" s="99">
        <v>30.0</v>
      </c>
      <c r="J12" s="100">
        <v>4.0</v>
      </c>
      <c r="K12" s="101">
        <f t="shared" si="2"/>
        <v>4620.37037</v>
      </c>
      <c r="L12" s="102">
        <v>13.25</v>
      </c>
      <c r="M12" s="103">
        <f t="shared" si="3"/>
        <v>1431</v>
      </c>
      <c r="N12" s="103">
        <f t="shared" si="4"/>
        <v>4884</v>
      </c>
      <c r="O12" s="105">
        <f t="shared" si="5"/>
        <v>0.3097154309</v>
      </c>
      <c r="P12" s="36">
        <v>12249.0</v>
      </c>
      <c r="Q12" s="77">
        <f t="shared" si="6"/>
        <v>12</v>
      </c>
    </row>
    <row r="13" ht="15.0" customHeight="1">
      <c r="A13" s="36">
        <v>202309.0</v>
      </c>
      <c r="B13" s="96" t="s">
        <v>98</v>
      </c>
      <c r="C13" s="96" t="s">
        <v>68</v>
      </c>
      <c r="D13" s="96" t="s">
        <v>99</v>
      </c>
      <c r="E13" s="97">
        <v>690000.0</v>
      </c>
      <c r="F13" s="102">
        <f>E13*F3</f>
        <v>207000</v>
      </c>
      <c r="G13" s="97">
        <f t="shared" si="1"/>
        <v>897000</v>
      </c>
      <c r="H13" s="98">
        <v>110.0</v>
      </c>
      <c r="I13" s="99">
        <v>30.0</v>
      </c>
      <c r="J13" s="100">
        <v>4.0</v>
      </c>
      <c r="K13" s="101">
        <f t="shared" si="2"/>
        <v>6272.727273</v>
      </c>
      <c r="L13" s="102">
        <v>15.44</v>
      </c>
      <c r="M13" s="103">
        <f t="shared" si="3"/>
        <v>1698.4</v>
      </c>
      <c r="N13" s="103">
        <f t="shared" si="4"/>
        <v>4884</v>
      </c>
      <c r="O13" s="104">
        <f t="shared" si="5"/>
        <v>0.2707594203</v>
      </c>
      <c r="P13" s="36">
        <v>12623.0</v>
      </c>
      <c r="Q13" s="77">
        <v>12.0</v>
      </c>
    </row>
    <row r="14" ht="15.0" customHeight="1">
      <c r="A14" s="36">
        <v>202310.0</v>
      </c>
      <c r="B14" s="96" t="s">
        <v>102</v>
      </c>
      <c r="C14" s="96" t="s">
        <v>103</v>
      </c>
      <c r="D14" s="96" t="s">
        <v>99</v>
      </c>
      <c r="E14" s="97">
        <v>2.0E7</v>
      </c>
      <c r="F14" s="102">
        <f>E14*F3</f>
        <v>6000000</v>
      </c>
      <c r="G14" s="97">
        <f t="shared" si="1"/>
        <v>26000000</v>
      </c>
      <c r="H14" s="98">
        <v>8000.0</v>
      </c>
      <c r="I14" s="99">
        <v>0.0</v>
      </c>
      <c r="J14" s="100">
        <v>5.0</v>
      </c>
      <c r="K14" s="101">
        <f t="shared" si="2"/>
        <v>2500</v>
      </c>
      <c r="L14" s="102">
        <v>6.41</v>
      </c>
      <c r="M14" s="103">
        <v>48400.0</v>
      </c>
      <c r="N14" s="103">
        <v>48400.0</v>
      </c>
      <c r="O14" s="104">
        <v>0.191</v>
      </c>
      <c r="P14" s="36">
        <v>14050.0</v>
      </c>
      <c r="Q14" s="77" t="s">
        <v>104</v>
      </c>
    </row>
    <row r="15" ht="15.0" customHeight="1">
      <c r="A15" s="36">
        <v>202311.0</v>
      </c>
      <c r="B15" s="96" t="s">
        <v>98</v>
      </c>
      <c r="C15" s="96" t="s">
        <v>68</v>
      </c>
      <c r="D15" s="96" t="s">
        <v>99</v>
      </c>
      <c r="E15" s="97">
        <v>839000.0</v>
      </c>
      <c r="F15" s="102">
        <f>E15*F3</f>
        <v>251700</v>
      </c>
      <c r="G15" s="97">
        <f t="shared" si="1"/>
        <v>1090700</v>
      </c>
      <c r="H15" s="98">
        <v>92.0</v>
      </c>
      <c r="I15" s="99">
        <v>30.0</v>
      </c>
      <c r="J15" s="100">
        <v>3.0</v>
      </c>
      <c r="K15" s="101">
        <f t="shared" si="2"/>
        <v>9119.565217</v>
      </c>
      <c r="L15" s="102">
        <v>20.25</v>
      </c>
      <c r="M15" s="103">
        <f t="shared" ref="M15:M21" si="7">H15*L15</f>
        <v>1863</v>
      </c>
      <c r="N15" s="103">
        <f t="shared" ref="N15:N21" si="8">Q15*407</f>
        <v>4070</v>
      </c>
      <c r="O15" s="105">
        <f t="shared" ref="O15:O21" si="9">M15/K15</f>
        <v>0.2042860548</v>
      </c>
      <c r="P15" s="36">
        <v>13505.0</v>
      </c>
      <c r="Q15" s="77">
        <v>10.0</v>
      </c>
    </row>
    <row r="16" ht="15.0" customHeight="1">
      <c r="A16" s="36">
        <v>202312.0</v>
      </c>
      <c r="B16" s="96" t="s">
        <v>101</v>
      </c>
      <c r="C16" s="96" t="s">
        <v>68</v>
      </c>
      <c r="D16" s="96" t="s">
        <v>99</v>
      </c>
      <c r="E16" s="97">
        <v>749000.0</v>
      </c>
      <c r="F16" s="102">
        <f>E16*F3</f>
        <v>224700</v>
      </c>
      <c r="G16" s="97">
        <f t="shared" si="1"/>
        <v>973700</v>
      </c>
      <c r="H16" s="98">
        <v>143.0</v>
      </c>
      <c r="I16" s="99">
        <v>30.0</v>
      </c>
      <c r="J16" s="100">
        <v>5.0</v>
      </c>
      <c r="K16" s="101">
        <f t="shared" si="2"/>
        <v>5237.762238</v>
      </c>
      <c r="L16" s="102">
        <v>15.24</v>
      </c>
      <c r="M16" s="103">
        <f t="shared" si="7"/>
        <v>2179.32</v>
      </c>
      <c r="N16" s="103">
        <f t="shared" si="8"/>
        <v>6105</v>
      </c>
      <c r="O16" s="105">
        <f t="shared" si="9"/>
        <v>0.4160784513</v>
      </c>
      <c r="P16" s="36">
        <v>13581.0</v>
      </c>
      <c r="Q16" s="77">
        <v>15.0</v>
      </c>
    </row>
    <row r="17" ht="15.0" customHeight="1">
      <c r="A17" s="36">
        <v>202313.0</v>
      </c>
      <c r="B17" s="96" t="s">
        <v>101</v>
      </c>
      <c r="C17" s="96" t="s">
        <v>68</v>
      </c>
      <c r="D17" s="96" t="s">
        <v>99</v>
      </c>
      <c r="E17" s="97">
        <v>380000.0</v>
      </c>
      <c r="F17" s="102">
        <f>E17*F3</f>
        <v>114000</v>
      </c>
      <c r="G17" s="97">
        <f t="shared" si="1"/>
        <v>494000</v>
      </c>
      <c r="H17" s="98">
        <v>74.0</v>
      </c>
      <c r="I17" s="99">
        <v>30.0</v>
      </c>
      <c r="J17" s="100">
        <v>4.0</v>
      </c>
      <c r="K17" s="101">
        <f t="shared" si="2"/>
        <v>5135.135135</v>
      </c>
      <c r="L17" s="102">
        <v>10.62</v>
      </c>
      <c r="M17" s="103">
        <f t="shared" si="7"/>
        <v>785.88</v>
      </c>
      <c r="N17" s="103">
        <f t="shared" si="8"/>
        <v>407</v>
      </c>
      <c r="O17" s="105">
        <f t="shared" si="9"/>
        <v>0.1530397895</v>
      </c>
      <c r="P17" s="36">
        <v>13125.0</v>
      </c>
      <c r="Q17" s="77">
        <v>1.0</v>
      </c>
    </row>
    <row r="18" ht="15.0" customHeight="1">
      <c r="A18" s="36">
        <v>202314.0</v>
      </c>
      <c r="B18" s="96" t="s">
        <v>98</v>
      </c>
      <c r="C18" s="96" t="s">
        <v>68</v>
      </c>
      <c r="D18" s="96" t="s">
        <v>99</v>
      </c>
      <c r="E18" s="97">
        <v>750000.0</v>
      </c>
      <c r="F18" s="102">
        <f>E18*F3</f>
        <v>225000</v>
      </c>
      <c r="G18" s="97">
        <f t="shared" si="1"/>
        <v>975000</v>
      </c>
      <c r="H18" s="98">
        <v>160.0</v>
      </c>
      <c r="I18" s="99">
        <v>30.0</v>
      </c>
      <c r="J18" s="100">
        <v>6.0</v>
      </c>
      <c r="K18" s="101">
        <f t="shared" si="2"/>
        <v>4687.5</v>
      </c>
      <c r="L18" s="102">
        <v>16.8</v>
      </c>
      <c r="M18" s="103">
        <f t="shared" si="7"/>
        <v>2688</v>
      </c>
      <c r="N18" s="103">
        <f t="shared" si="8"/>
        <v>6919</v>
      </c>
      <c r="O18" s="104">
        <f t="shared" si="9"/>
        <v>0.57344</v>
      </c>
      <c r="P18" s="36">
        <v>13469.0</v>
      </c>
      <c r="Q18" s="77">
        <v>17.0</v>
      </c>
    </row>
    <row r="19" ht="15.0" customHeight="1">
      <c r="A19" s="36">
        <v>202315.0</v>
      </c>
      <c r="B19" s="96" t="s">
        <v>101</v>
      </c>
      <c r="C19" s="96" t="s">
        <v>68</v>
      </c>
      <c r="D19" s="96" t="s">
        <v>99</v>
      </c>
      <c r="E19" s="97">
        <v>579000.0</v>
      </c>
      <c r="F19" s="102">
        <f>E19*F3</f>
        <v>173700</v>
      </c>
      <c r="G19" s="97">
        <f t="shared" si="1"/>
        <v>752700</v>
      </c>
      <c r="H19" s="98">
        <v>97.0</v>
      </c>
      <c r="I19" s="99">
        <v>30.0</v>
      </c>
      <c r="J19" s="100">
        <v>5.0</v>
      </c>
      <c r="K19" s="101">
        <f t="shared" si="2"/>
        <v>5969.072165</v>
      </c>
      <c r="L19" s="102">
        <v>12.42</v>
      </c>
      <c r="M19" s="103">
        <f t="shared" si="7"/>
        <v>1204.74</v>
      </c>
      <c r="N19" s="103">
        <f t="shared" si="8"/>
        <v>4070</v>
      </c>
      <c r="O19" s="105">
        <f t="shared" si="9"/>
        <v>0.2018303627</v>
      </c>
      <c r="P19" s="36">
        <v>13509.0</v>
      </c>
      <c r="Q19" s="77">
        <v>10.0</v>
      </c>
    </row>
    <row r="20" ht="15.0" customHeight="1">
      <c r="A20" s="36">
        <v>202316.0</v>
      </c>
      <c r="B20" s="96" t="s">
        <v>101</v>
      </c>
      <c r="C20" s="96" t="s">
        <v>68</v>
      </c>
      <c r="D20" s="96" t="s">
        <v>99</v>
      </c>
      <c r="E20" s="97">
        <v>1200000.0</v>
      </c>
      <c r="F20" s="102">
        <f>E20*F3</f>
        <v>360000</v>
      </c>
      <c r="G20" s="97">
        <f t="shared" si="1"/>
        <v>1560000</v>
      </c>
      <c r="H20" s="98">
        <v>150.0</v>
      </c>
      <c r="I20" s="99">
        <v>30.0</v>
      </c>
      <c r="J20" s="100">
        <v>5.0</v>
      </c>
      <c r="K20" s="101">
        <f t="shared" si="2"/>
        <v>8000</v>
      </c>
      <c r="L20" s="102">
        <v>15.58</v>
      </c>
      <c r="M20" s="103">
        <f t="shared" si="7"/>
        <v>2337</v>
      </c>
      <c r="N20" s="103">
        <f t="shared" si="8"/>
        <v>6512</v>
      </c>
      <c r="O20" s="104">
        <f t="shared" si="9"/>
        <v>0.292125</v>
      </c>
      <c r="P20" s="36">
        <v>12587.0</v>
      </c>
      <c r="Q20" s="77">
        <v>16.0</v>
      </c>
    </row>
    <row r="21" ht="15.0" customHeight="1">
      <c r="A21" s="36">
        <v>202317.0</v>
      </c>
      <c r="B21" s="96" t="s">
        <v>101</v>
      </c>
      <c r="C21" s="96" t="s">
        <v>68</v>
      </c>
      <c r="D21" s="96" t="s">
        <v>99</v>
      </c>
      <c r="E21" s="97">
        <v>799000.0</v>
      </c>
      <c r="F21" s="102">
        <f>E21*F3</f>
        <v>239700</v>
      </c>
      <c r="G21" s="97">
        <f t="shared" si="1"/>
        <v>1038700</v>
      </c>
      <c r="H21" s="98">
        <v>140.0</v>
      </c>
      <c r="I21" s="99">
        <v>30.0</v>
      </c>
      <c r="J21" s="100">
        <v>6.0</v>
      </c>
      <c r="K21" s="101">
        <f t="shared" si="2"/>
        <v>5707.142857</v>
      </c>
      <c r="L21" s="102">
        <v>16.71</v>
      </c>
      <c r="M21" s="103">
        <f t="shared" si="7"/>
        <v>2339.4</v>
      </c>
      <c r="N21" s="103">
        <f t="shared" si="8"/>
        <v>6105</v>
      </c>
      <c r="O21" s="105">
        <f t="shared" si="9"/>
        <v>0.4099073842</v>
      </c>
      <c r="P21" s="36">
        <v>12589.0</v>
      </c>
      <c r="Q21" s="77">
        <v>15.0</v>
      </c>
    </row>
    <row r="22" ht="15.0" customHeight="1">
      <c r="A22" s="36">
        <v>202318.0</v>
      </c>
      <c r="B22" s="96" t="s">
        <v>36</v>
      </c>
      <c r="C22" s="96" t="s">
        <v>36</v>
      </c>
      <c r="D22" s="96" t="s">
        <v>36</v>
      </c>
      <c r="E22" s="96" t="s">
        <v>36</v>
      </c>
      <c r="F22" s="96" t="s">
        <v>36</v>
      </c>
      <c r="G22" s="96" t="s">
        <v>36</v>
      </c>
      <c r="H22" s="96" t="s">
        <v>36</v>
      </c>
      <c r="I22" s="96" t="s">
        <v>36</v>
      </c>
      <c r="J22" s="96" t="s">
        <v>36</v>
      </c>
      <c r="K22" s="96" t="s">
        <v>36</v>
      </c>
      <c r="L22" s="96" t="s">
        <v>36</v>
      </c>
      <c r="M22" s="96" t="s">
        <v>36</v>
      </c>
      <c r="N22" s="96" t="s">
        <v>36</v>
      </c>
      <c r="O22" s="96" t="s">
        <v>36</v>
      </c>
      <c r="P22" s="96" t="s">
        <v>36</v>
      </c>
      <c r="Q22" s="96" t="s">
        <v>36</v>
      </c>
    </row>
    <row r="23" ht="15.0" customHeight="1">
      <c r="A23" s="36">
        <v>202319.0</v>
      </c>
      <c r="B23" s="96" t="s">
        <v>36</v>
      </c>
      <c r="C23" s="96" t="s">
        <v>36</v>
      </c>
      <c r="D23" s="96" t="s">
        <v>36</v>
      </c>
      <c r="E23" s="96" t="s">
        <v>36</v>
      </c>
      <c r="F23" s="96" t="s">
        <v>36</v>
      </c>
      <c r="G23" s="96" t="s">
        <v>36</v>
      </c>
      <c r="H23" s="96" t="s">
        <v>36</v>
      </c>
      <c r="I23" s="96" t="s">
        <v>36</v>
      </c>
      <c r="J23" s="96" t="s">
        <v>36</v>
      </c>
      <c r="K23" s="96" t="s">
        <v>36</v>
      </c>
      <c r="L23" s="96" t="s">
        <v>36</v>
      </c>
      <c r="M23" s="96" t="s">
        <v>36</v>
      </c>
      <c r="N23" s="96" t="s">
        <v>36</v>
      </c>
      <c r="O23" s="96" t="s">
        <v>36</v>
      </c>
      <c r="P23" s="96" t="s">
        <v>36</v>
      </c>
      <c r="Q23" s="96" t="s">
        <v>36</v>
      </c>
    </row>
    <row r="24" ht="15.0" customHeight="1">
      <c r="A24" s="36">
        <v>202320.0</v>
      </c>
      <c r="B24" s="96" t="s">
        <v>36</v>
      </c>
      <c r="C24" s="96" t="s">
        <v>36</v>
      </c>
      <c r="D24" s="96" t="s">
        <v>36</v>
      </c>
      <c r="E24" s="96" t="s">
        <v>36</v>
      </c>
      <c r="F24" s="96" t="s">
        <v>36</v>
      </c>
      <c r="G24" s="96" t="s">
        <v>36</v>
      </c>
      <c r="H24" s="96" t="s">
        <v>36</v>
      </c>
      <c r="I24" s="96" t="s">
        <v>36</v>
      </c>
      <c r="J24" s="96" t="s">
        <v>36</v>
      </c>
      <c r="K24" s="96" t="s">
        <v>36</v>
      </c>
      <c r="L24" s="96" t="s">
        <v>36</v>
      </c>
      <c r="M24" s="96" t="s">
        <v>36</v>
      </c>
      <c r="N24" s="96" t="s">
        <v>36</v>
      </c>
      <c r="O24" s="96" t="s">
        <v>36</v>
      </c>
      <c r="P24" s="96" t="s">
        <v>36</v>
      </c>
      <c r="Q24" s="96" t="s">
        <v>36</v>
      </c>
    </row>
    <row r="25" ht="15.0" customHeight="1">
      <c r="A25" s="36">
        <v>202321.0</v>
      </c>
      <c r="B25" s="96" t="s">
        <v>36</v>
      </c>
      <c r="C25" s="96" t="s">
        <v>36</v>
      </c>
      <c r="D25" s="96" t="s">
        <v>36</v>
      </c>
      <c r="E25" s="96" t="s">
        <v>36</v>
      </c>
      <c r="F25" s="96" t="s">
        <v>36</v>
      </c>
      <c r="G25" s="96" t="s">
        <v>36</v>
      </c>
      <c r="H25" s="96" t="s">
        <v>36</v>
      </c>
      <c r="I25" s="96" t="s">
        <v>36</v>
      </c>
      <c r="J25" s="96" t="s">
        <v>36</v>
      </c>
      <c r="K25" s="96" t="s">
        <v>36</v>
      </c>
      <c r="L25" s="96" t="s">
        <v>36</v>
      </c>
      <c r="M25" s="96" t="s">
        <v>36</v>
      </c>
      <c r="N25" s="96" t="s">
        <v>36</v>
      </c>
      <c r="O25" s="96" t="s">
        <v>36</v>
      </c>
      <c r="P25" s="96" t="s">
        <v>36</v>
      </c>
      <c r="Q25" s="96" t="s">
        <v>36</v>
      </c>
    </row>
    <row r="26" ht="15.0" customHeight="1">
      <c r="A26" s="36">
        <v>202322.0</v>
      </c>
      <c r="B26" s="96" t="s">
        <v>36</v>
      </c>
      <c r="C26" s="96" t="s">
        <v>36</v>
      </c>
      <c r="D26" s="96" t="s">
        <v>36</v>
      </c>
      <c r="E26" s="96" t="s">
        <v>36</v>
      </c>
      <c r="F26" s="96" t="s">
        <v>36</v>
      </c>
      <c r="G26" s="96" t="s">
        <v>36</v>
      </c>
      <c r="H26" s="96" t="s">
        <v>36</v>
      </c>
      <c r="I26" s="96" t="s">
        <v>36</v>
      </c>
      <c r="J26" s="96" t="s">
        <v>36</v>
      </c>
      <c r="K26" s="96" t="s">
        <v>36</v>
      </c>
      <c r="L26" s="96" t="s">
        <v>36</v>
      </c>
      <c r="M26" s="96" t="s">
        <v>36</v>
      </c>
      <c r="N26" s="96" t="s">
        <v>36</v>
      </c>
      <c r="O26" s="96" t="s">
        <v>36</v>
      </c>
      <c r="P26" s="96" t="s">
        <v>36</v>
      </c>
      <c r="Q26" s="96" t="s">
        <v>36</v>
      </c>
    </row>
    <row r="27" ht="15.0" customHeight="1">
      <c r="A27" s="36">
        <v>202323.0</v>
      </c>
      <c r="B27" s="96" t="s">
        <v>36</v>
      </c>
      <c r="C27" s="96" t="s">
        <v>36</v>
      </c>
      <c r="D27" s="96" t="s">
        <v>36</v>
      </c>
      <c r="E27" s="96" t="s">
        <v>36</v>
      </c>
      <c r="F27" s="96" t="s">
        <v>36</v>
      </c>
      <c r="G27" s="96" t="s">
        <v>36</v>
      </c>
      <c r="H27" s="96" t="s">
        <v>36</v>
      </c>
      <c r="I27" s="96" t="s">
        <v>36</v>
      </c>
      <c r="J27" s="96" t="s">
        <v>36</v>
      </c>
      <c r="K27" s="96" t="s">
        <v>36</v>
      </c>
      <c r="L27" s="96" t="s">
        <v>36</v>
      </c>
      <c r="M27" s="96" t="s">
        <v>36</v>
      </c>
      <c r="N27" s="96" t="s">
        <v>36</v>
      </c>
      <c r="O27" s="96" t="s">
        <v>36</v>
      </c>
      <c r="P27" s="96" t="s">
        <v>36</v>
      </c>
      <c r="Q27" s="96" t="s">
        <v>36</v>
      </c>
    </row>
    <row r="28" ht="15.0" customHeight="1">
      <c r="A28" s="36">
        <v>202324.0</v>
      </c>
      <c r="B28" s="96" t="s">
        <v>36</v>
      </c>
      <c r="C28" s="96" t="s">
        <v>36</v>
      </c>
      <c r="D28" s="96" t="s">
        <v>36</v>
      </c>
      <c r="E28" s="96" t="s">
        <v>36</v>
      </c>
      <c r="F28" s="96" t="s">
        <v>36</v>
      </c>
      <c r="G28" s="96" t="s">
        <v>36</v>
      </c>
      <c r="H28" s="96" t="s">
        <v>36</v>
      </c>
      <c r="I28" s="96" t="s">
        <v>36</v>
      </c>
      <c r="J28" s="96" t="s">
        <v>36</v>
      </c>
      <c r="K28" s="96" t="s">
        <v>36</v>
      </c>
      <c r="L28" s="96" t="s">
        <v>36</v>
      </c>
      <c r="M28" s="96" t="s">
        <v>36</v>
      </c>
      <c r="N28" s="96" t="s">
        <v>36</v>
      </c>
      <c r="O28" s="96" t="s">
        <v>36</v>
      </c>
      <c r="P28" s="96" t="s">
        <v>36</v>
      </c>
      <c r="Q28" s="96" t="s">
        <v>36</v>
      </c>
    </row>
    <row r="29" ht="15.0" customHeight="1">
      <c r="A29" s="106"/>
      <c r="B29" s="96" t="s">
        <v>36</v>
      </c>
      <c r="C29" s="96" t="s">
        <v>36</v>
      </c>
      <c r="D29" s="96" t="s">
        <v>36</v>
      </c>
      <c r="E29" s="96" t="s">
        <v>36</v>
      </c>
      <c r="F29" s="96" t="s">
        <v>36</v>
      </c>
      <c r="G29" s="96" t="s">
        <v>36</v>
      </c>
      <c r="H29" s="96" t="s">
        <v>36</v>
      </c>
      <c r="I29" s="96" t="s">
        <v>36</v>
      </c>
      <c r="J29" s="96" t="s">
        <v>36</v>
      </c>
      <c r="K29" s="96" t="s">
        <v>36</v>
      </c>
      <c r="L29" s="96" t="s">
        <v>36</v>
      </c>
      <c r="M29" s="96" t="s">
        <v>36</v>
      </c>
      <c r="N29" s="96" t="s">
        <v>36</v>
      </c>
      <c r="O29" s="96" t="s">
        <v>36</v>
      </c>
      <c r="P29" s="96" t="s">
        <v>36</v>
      </c>
      <c r="Q29" s="96" t="s">
        <v>36</v>
      </c>
    </row>
    <row r="30" ht="16.5" customHeight="1">
      <c r="A30" s="107"/>
      <c r="B30" s="108" t="s">
        <v>105</v>
      </c>
      <c r="C30" s="109" t="s">
        <v>36</v>
      </c>
      <c r="D30" s="109" t="s">
        <v>36</v>
      </c>
      <c r="E30" s="110">
        <f t="shared" ref="E30:G30" si="10">SUM(E5:E21)</f>
        <v>30867000</v>
      </c>
      <c r="F30" s="110">
        <f t="shared" si="10"/>
        <v>9260100</v>
      </c>
      <c r="G30" s="110">
        <f t="shared" si="10"/>
        <v>40127100</v>
      </c>
      <c r="H30" s="111">
        <f>SUM(H5:H22)</f>
        <v>9994</v>
      </c>
      <c r="I30" s="112">
        <f>SUM(I5:I21)</f>
        <v>480</v>
      </c>
      <c r="J30" s="113">
        <f>SUM(J5:J20)</f>
        <v>74</v>
      </c>
      <c r="K30" s="114">
        <f>G30/H30</f>
        <v>4015.119071</v>
      </c>
      <c r="L30" s="115">
        <f>AVERAGE(L4:L21)</f>
        <v>14.35941176</v>
      </c>
      <c r="M30" s="115">
        <f t="shared" ref="M30:N30" si="11">SUM(M5:M22)</f>
        <v>78393.85</v>
      </c>
      <c r="N30" s="115">
        <f t="shared" si="11"/>
        <v>129709.5556</v>
      </c>
      <c r="O30" s="116" t="s">
        <v>36</v>
      </c>
      <c r="P30" s="116"/>
      <c r="Q30" s="112">
        <f>SUM(Q5:Q22)</f>
        <v>199.7777778</v>
      </c>
      <c r="R30" s="107"/>
      <c r="S30" s="107"/>
      <c r="T30" s="107"/>
      <c r="U30" s="107"/>
      <c r="V30" s="107"/>
      <c r="W30" s="107"/>
      <c r="X30" s="107"/>
      <c r="Y30" s="107"/>
      <c r="Z30" s="107"/>
    </row>
    <row r="31" ht="15.0" customHeight="1">
      <c r="B31" s="69"/>
      <c r="C31" s="69"/>
      <c r="D31" s="69" t="s">
        <v>36</v>
      </c>
      <c r="E31" s="76"/>
      <c r="F31" s="76"/>
      <c r="G31" s="76"/>
      <c r="H31" s="77"/>
      <c r="I31" s="78"/>
      <c r="K31" s="79"/>
      <c r="L31" s="80"/>
      <c r="M31" s="80"/>
      <c r="N31" s="80"/>
      <c r="Q31" s="77"/>
    </row>
    <row r="32" ht="13.5" customHeight="1">
      <c r="Q32" s="77"/>
    </row>
    <row r="33" ht="13.5" customHeight="1">
      <c r="E33" s="117"/>
      <c r="F33" s="117"/>
      <c r="G33" s="117" t="s">
        <v>106</v>
      </c>
      <c r="H33" s="117" t="s">
        <v>107</v>
      </c>
      <c r="I33" s="117" t="s">
        <v>108</v>
      </c>
      <c r="J33" s="117" t="s">
        <v>109</v>
      </c>
      <c r="K33" s="117" t="s">
        <v>108</v>
      </c>
      <c r="L33" s="117" t="s">
        <v>110</v>
      </c>
      <c r="M33" s="117" t="s">
        <v>111</v>
      </c>
      <c r="N33" s="117" t="s">
        <v>112</v>
      </c>
      <c r="Q33" s="77"/>
    </row>
    <row r="34" ht="13.5" customHeight="1">
      <c r="E34" s="118"/>
      <c r="F34" s="118"/>
      <c r="G34" s="117" t="s">
        <v>113</v>
      </c>
      <c r="H34" s="117" t="s">
        <v>114</v>
      </c>
      <c r="I34" s="117" t="s">
        <v>115</v>
      </c>
      <c r="J34" s="117" t="s">
        <v>116</v>
      </c>
      <c r="K34" s="117" t="s">
        <v>117</v>
      </c>
      <c r="L34" s="117" t="s">
        <v>118</v>
      </c>
      <c r="M34" s="117" t="s">
        <v>119</v>
      </c>
      <c r="N34" s="117" t="s">
        <v>120</v>
      </c>
      <c r="Q34" s="77"/>
    </row>
    <row r="35" ht="13.5" customHeight="1">
      <c r="B35" s="69"/>
      <c r="C35" s="69"/>
      <c r="D35" s="69"/>
    </row>
    <row r="36" ht="13.5" customHeight="1">
      <c r="B36" s="69"/>
      <c r="C36" s="69"/>
      <c r="D36" s="69"/>
      <c r="E36" s="76"/>
      <c r="F36" s="76"/>
      <c r="G36" s="76"/>
      <c r="H36" s="77">
        <v>1994.0</v>
      </c>
      <c r="I36" s="78">
        <f>H36*14.36*12</f>
        <v>343606.08</v>
      </c>
      <c r="J36" s="36">
        <f t="shared" ref="J36:J37" si="12">I36*19%</f>
        <v>65285.1552</v>
      </c>
      <c r="K36" s="79">
        <f t="shared" ref="K36:K37" si="13">I36+J36</f>
        <v>408891.2352</v>
      </c>
      <c r="L36" s="119">
        <v>30.0</v>
      </c>
      <c r="M36" s="119" t="s">
        <v>36</v>
      </c>
      <c r="N36" s="120">
        <f t="shared" ref="N36:N38" si="14">K36*L36</f>
        <v>12266737.06</v>
      </c>
      <c r="Q36" s="77"/>
    </row>
    <row r="37" ht="13.5" customHeight="1">
      <c r="B37" s="121"/>
      <c r="C37" s="69"/>
      <c r="D37" s="69"/>
      <c r="E37" s="76"/>
      <c r="F37" s="76"/>
      <c r="G37" s="76"/>
      <c r="H37" s="77">
        <f>H30-H14</f>
        <v>1994</v>
      </c>
      <c r="I37" s="78">
        <f>H37*2.1*12</f>
        <v>50248.8</v>
      </c>
      <c r="J37" s="36">
        <f t="shared" si="12"/>
        <v>9547.272</v>
      </c>
      <c r="K37" s="79">
        <f t="shared" si="13"/>
        <v>59796.072</v>
      </c>
      <c r="L37" s="122">
        <v>30.0</v>
      </c>
      <c r="M37" s="122" t="s">
        <v>36</v>
      </c>
      <c r="N37" s="80">
        <f t="shared" si="14"/>
        <v>1793882.16</v>
      </c>
      <c r="Q37" s="77"/>
    </row>
    <row r="38" ht="13.5" customHeight="1">
      <c r="B38" s="121"/>
      <c r="C38" s="69"/>
      <c r="D38" s="69"/>
      <c r="E38" s="76"/>
      <c r="F38" s="76"/>
      <c r="G38" s="36">
        <v>200.0</v>
      </c>
      <c r="H38" s="122">
        <v>0.0</v>
      </c>
      <c r="I38" s="123">
        <f>G38*407*12</f>
        <v>976800</v>
      </c>
      <c r="J38" s="36">
        <v>0.0</v>
      </c>
      <c r="K38" s="123">
        <f>I38</f>
        <v>976800</v>
      </c>
      <c r="L38" s="122">
        <v>30.0</v>
      </c>
      <c r="N38" s="123">
        <f t="shared" si="14"/>
        <v>29304000</v>
      </c>
      <c r="Q38" s="77"/>
    </row>
    <row r="39" ht="13.5" customHeight="1">
      <c r="B39" s="121"/>
      <c r="C39" s="69"/>
      <c r="D39" s="69"/>
      <c r="E39" s="76"/>
      <c r="F39" s="76"/>
      <c r="G39" s="124" t="s">
        <v>121</v>
      </c>
      <c r="H39" s="122">
        <v>6000.0</v>
      </c>
      <c r="I39" s="123">
        <v>0.0</v>
      </c>
      <c r="J39" s="123">
        <v>0.0</v>
      </c>
      <c r="K39" s="123">
        <v>0.0</v>
      </c>
      <c r="L39" s="122">
        <v>30.0</v>
      </c>
      <c r="M39" s="80" t="s">
        <v>36</v>
      </c>
      <c r="N39" s="80">
        <v>2.0E7</v>
      </c>
    </row>
    <row r="40" ht="13.5" customHeight="1">
      <c r="B40" s="121"/>
      <c r="C40" s="69"/>
      <c r="D40" s="69"/>
      <c r="E40" s="76"/>
      <c r="F40" s="76"/>
      <c r="G40" s="124" t="s">
        <v>122</v>
      </c>
      <c r="H40" s="77"/>
      <c r="I40" s="78"/>
      <c r="K40" s="79"/>
      <c r="L40" s="80"/>
      <c r="M40" s="80" t="s">
        <v>36</v>
      </c>
      <c r="N40" s="125" t="s">
        <v>36</v>
      </c>
    </row>
    <row r="41" ht="13.5" customHeight="1">
      <c r="B41" s="69"/>
      <c r="C41" s="69"/>
      <c r="D41" s="69"/>
      <c r="E41" s="76"/>
      <c r="F41" s="76"/>
      <c r="G41" s="124" t="s">
        <v>123</v>
      </c>
      <c r="H41" s="77">
        <v>8000.0</v>
      </c>
      <c r="I41" s="78">
        <v>580000.0</v>
      </c>
      <c r="K41" s="79">
        <f>I41</f>
        <v>580000</v>
      </c>
      <c r="L41" s="80">
        <v>30.0</v>
      </c>
      <c r="M41" s="126" t="s">
        <v>36</v>
      </c>
      <c r="N41" s="80">
        <f>K41*L41</f>
        <v>17400000</v>
      </c>
    </row>
    <row r="42" ht="13.5" customHeight="1">
      <c r="B42" s="69"/>
      <c r="C42" s="69"/>
      <c r="D42" s="69"/>
      <c r="E42" s="76"/>
      <c r="F42" s="76"/>
      <c r="G42" s="124" t="s">
        <v>36</v>
      </c>
      <c r="H42" s="77"/>
      <c r="I42" s="78"/>
      <c r="J42" s="107"/>
      <c r="K42" s="79"/>
      <c r="L42" s="80"/>
      <c r="M42" s="107"/>
      <c r="N42" s="107"/>
      <c r="O42" s="107"/>
    </row>
    <row r="43" ht="13.5" customHeight="1">
      <c r="B43" s="69"/>
      <c r="C43" s="69"/>
      <c r="D43" s="69"/>
      <c r="E43" s="76"/>
      <c r="F43" s="76"/>
      <c r="G43" s="127" t="s">
        <v>124</v>
      </c>
      <c r="I43" s="36" t="s">
        <v>125</v>
      </c>
      <c r="K43" s="123">
        <f>SUM(K41+K38+K36+K37)</f>
        <v>2025487.307</v>
      </c>
      <c r="N43" s="123">
        <f>SUM(N41+N39+N38+N37+N36)</f>
        <v>80764619.22</v>
      </c>
      <c r="O43" s="36">
        <v>30.0</v>
      </c>
      <c r="P43" s="123">
        <f>N43/O43</f>
        <v>2692153.974</v>
      </c>
    </row>
    <row r="44" ht="13.5" customHeight="1">
      <c r="B44" s="69"/>
      <c r="C44" s="69"/>
      <c r="D44" s="69"/>
      <c r="E44" s="76"/>
      <c r="F44" s="76"/>
      <c r="G44" s="124" t="s">
        <v>126</v>
      </c>
      <c r="H44" s="77"/>
      <c r="I44" s="78"/>
      <c r="K44" s="79"/>
      <c r="L44" s="80"/>
    </row>
    <row r="45" ht="13.5" customHeight="1">
      <c r="B45" s="69"/>
      <c r="C45" s="69"/>
      <c r="D45" s="69"/>
      <c r="E45" s="76"/>
      <c r="F45" s="76"/>
      <c r="G45" s="124" t="s">
        <v>127</v>
      </c>
      <c r="H45" s="77"/>
      <c r="I45" s="78"/>
      <c r="K45" s="79"/>
      <c r="L45" s="80"/>
    </row>
    <row r="46" ht="13.5" customHeight="1">
      <c r="C46" s="69"/>
      <c r="D46" s="69"/>
      <c r="E46" s="76"/>
      <c r="F46" s="76"/>
      <c r="G46" s="124" t="s">
        <v>128</v>
      </c>
      <c r="H46" s="77" t="s">
        <v>129</v>
      </c>
      <c r="I46" s="78"/>
      <c r="J46" s="128">
        <f>K43/P43</f>
        <v>0.7523668137</v>
      </c>
      <c r="K46" s="128">
        <f>J46/30</f>
        <v>0.02507889379</v>
      </c>
      <c r="L46" s="80"/>
    </row>
    <row r="47" ht="13.5" customHeight="1">
      <c r="C47" s="69"/>
      <c r="D47" s="69"/>
      <c r="E47" s="76"/>
      <c r="F47" s="76"/>
      <c r="G47" s="124" t="s">
        <v>130</v>
      </c>
      <c r="H47" s="77"/>
      <c r="I47" s="78"/>
      <c r="K47" s="79"/>
      <c r="L47" s="80"/>
    </row>
    <row r="48" ht="13.5" customHeight="1">
      <c r="C48" s="69"/>
      <c r="D48" s="69"/>
      <c r="E48" s="76"/>
      <c r="F48" s="76"/>
      <c r="G48" s="124"/>
      <c r="H48" s="77"/>
      <c r="I48" s="78"/>
      <c r="K48" s="79"/>
      <c r="L48" s="80"/>
    </row>
    <row r="49" ht="13.5" customHeight="1">
      <c r="C49" s="69"/>
      <c r="D49" s="69"/>
      <c r="E49" s="76"/>
      <c r="F49" s="76"/>
      <c r="G49" s="129" t="s">
        <v>131</v>
      </c>
      <c r="H49" s="130" t="s">
        <v>132</v>
      </c>
      <c r="I49" s="131" t="s">
        <v>133</v>
      </c>
      <c r="J49" s="117"/>
      <c r="K49" s="132"/>
      <c r="L49" s="133"/>
      <c r="M49" s="117"/>
      <c r="N49" s="117"/>
    </row>
    <row r="50" ht="13.5" customHeight="1">
      <c r="C50" s="69"/>
      <c r="D50" s="69"/>
      <c r="E50" s="134"/>
      <c r="G50" s="124" t="s">
        <v>134</v>
      </c>
      <c r="H50" s="123">
        <f>G30</f>
        <v>40127100</v>
      </c>
      <c r="I50" s="128">
        <v>0.075</v>
      </c>
      <c r="K50" s="79">
        <f t="shared" ref="K50:K69" si="15">H50*I50</f>
        <v>3009532.5</v>
      </c>
      <c r="L50" s="80"/>
      <c r="M50" s="123">
        <f t="shared" ref="M50:M69" si="16">H50+K50</f>
        <v>43136632.5</v>
      </c>
    </row>
    <row r="51" ht="13.5" customHeight="1">
      <c r="C51" s="69"/>
      <c r="D51" s="69"/>
      <c r="E51" s="135" t="s">
        <v>135</v>
      </c>
      <c r="G51" s="124" t="s">
        <v>136</v>
      </c>
      <c r="H51" s="77">
        <f t="shared" ref="H51:H69" si="17">M50</f>
        <v>43136632.5</v>
      </c>
      <c r="I51" s="128">
        <v>0.075</v>
      </c>
      <c r="K51" s="79">
        <f t="shared" si="15"/>
        <v>3235247.438</v>
      </c>
      <c r="L51" s="80"/>
      <c r="M51" s="123">
        <f t="shared" si="16"/>
        <v>46371879.94</v>
      </c>
      <c r="Q51" s="79"/>
    </row>
    <row r="52" ht="13.5" customHeight="1">
      <c r="C52" s="69"/>
      <c r="D52" s="69"/>
      <c r="E52" s="135" t="s">
        <v>137</v>
      </c>
      <c r="G52" s="124" t="s">
        <v>138</v>
      </c>
      <c r="H52" s="77">
        <f t="shared" si="17"/>
        <v>46371879.94</v>
      </c>
      <c r="I52" s="128">
        <v>0.075</v>
      </c>
      <c r="K52" s="79">
        <f t="shared" si="15"/>
        <v>3477890.995</v>
      </c>
      <c r="L52" s="80"/>
      <c r="M52" s="123">
        <f t="shared" si="16"/>
        <v>49849770.93</v>
      </c>
    </row>
    <row r="53" ht="13.5" customHeight="1">
      <c r="C53" s="69"/>
      <c r="D53" s="69"/>
      <c r="E53" s="135" t="s">
        <v>139</v>
      </c>
      <c r="G53" s="124" t="s">
        <v>140</v>
      </c>
      <c r="H53" s="77">
        <f t="shared" si="17"/>
        <v>49849770.93</v>
      </c>
      <c r="I53" s="128">
        <v>0.075</v>
      </c>
      <c r="K53" s="79">
        <f t="shared" si="15"/>
        <v>3738732.82</v>
      </c>
      <c r="L53" s="80"/>
      <c r="M53" s="123">
        <f t="shared" si="16"/>
        <v>53588503.75</v>
      </c>
    </row>
    <row r="54" ht="13.5" customHeight="1">
      <c r="C54" s="69"/>
      <c r="D54" s="69"/>
      <c r="E54" s="135" t="s">
        <v>141</v>
      </c>
      <c r="G54" s="124" t="s">
        <v>142</v>
      </c>
      <c r="H54" s="77">
        <f t="shared" si="17"/>
        <v>53588503.75</v>
      </c>
      <c r="I54" s="128">
        <v>0.075</v>
      </c>
      <c r="K54" s="79">
        <f t="shared" si="15"/>
        <v>4019137.781</v>
      </c>
      <c r="L54" s="80"/>
      <c r="M54" s="123">
        <f t="shared" si="16"/>
        <v>57607641.53</v>
      </c>
    </row>
    <row r="55" ht="13.5" customHeight="1">
      <c r="C55" s="69"/>
      <c r="D55" s="69"/>
      <c r="E55" s="135"/>
      <c r="G55" s="124" t="s">
        <v>143</v>
      </c>
      <c r="H55" s="77">
        <f t="shared" si="17"/>
        <v>57607641.53</v>
      </c>
      <c r="I55" s="128">
        <v>0.075</v>
      </c>
      <c r="K55" s="79">
        <f t="shared" si="15"/>
        <v>4320573.115</v>
      </c>
      <c r="L55" s="80"/>
      <c r="M55" s="123">
        <f t="shared" si="16"/>
        <v>61928214.65</v>
      </c>
    </row>
    <row r="56" ht="13.5" customHeight="1">
      <c r="C56" s="69"/>
      <c r="D56" s="69"/>
      <c r="E56" s="135" t="s">
        <v>144</v>
      </c>
      <c r="G56" s="124" t="s">
        <v>145</v>
      </c>
      <c r="H56" s="77">
        <f t="shared" si="17"/>
        <v>61928214.65</v>
      </c>
      <c r="I56" s="128">
        <v>0.075</v>
      </c>
      <c r="K56" s="79">
        <f t="shared" si="15"/>
        <v>4644616.099</v>
      </c>
      <c r="L56" s="80"/>
      <c r="M56" s="123">
        <f t="shared" si="16"/>
        <v>66572830.75</v>
      </c>
    </row>
    <row r="57" ht="13.5" customHeight="1">
      <c r="C57" s="69"/>
      <c r="D57" s="69"/>
      <c r="E57" s="135" t="s">
        <v>146</v>
      </c>
      <c r="G57" s="124" t="s">
        <v>147</v>
      </c>
      <c r="H57" s="77">
        <f t="shared" si="17"/>
        <v>66572830.75</v>
      </c>
      <c r="I57" s="128">
        <v>0.075</v>
      </c>
      <c r="K57" s="79">
        <f t="shared" si="15"/>
        <v>4992962.306</v>
      </c>
      <c r="L57" s="80"/>
      <c r="M57" s="123">
        <f t="shared" si="16"/>
        <v>71565793.05</v>
      </c>
    </row>
    <row r="58" ht="13.5" customHeight="1">
      <c r="C58" s="69"/>
      <c r="D58" s="69"/>
      <c r="E58" s="135" t="s">
        <v>36</v>
      </c>
      <c r="G58" s="124" t="s">
        <v>148</v>
      </c>
      <c r="H58" s="77">
        <f t="shared" si="17"/>
        <v>71565793.05</v>
      </c>
      <c r="I58" s="128">
        <v>0.075</v>
      </c>
      <c r="K58" s="79">
        <f t="shared" si="15"/>
        <v>5367434.479</v>
      </c>
      <c r="L58" s="80"/>
      <c r="M58" s="123">
        <f t="shared" si="16"/>
        <v>76933227.53</v>
      </c>
      <c r="Q58" s="81"/>
    </row>
    <row r="59" ht="13.5" customHeight="1">
      <c r="C59" s="69"/>
      <c r="D59" s="69"/>
      <c r="E59" s="135" t="s">
        <v>36</v>
      </c>
      <c r="G59" s="124" t="s">
        <v>149</v>
      </c>
      <c r="H59" s="77">
        <f t="shared" si="17"/>
        <v>76933227.53</v>
      </c>
      <c r="I59" s="128">
        <v>0.075</v>
      </c>
      <c r="K59" s="79">
        <f t="shared" si="15"/>
        <v>5769992.065</v>
      </c>
      <c r="L59" s="80"/>
      <c r="M59" s="123">
        <f t="shared" si="16"/>
        <v>82703219.6</v>
      </c>
    </row>
    <row r="60" ht="13.5" customHeight="1">
      <c r="C60" s="69"/>
      <c r="D60" s="69"/>
      <c r="E60" s="135"/>
      <c r="G60" s="124" t="s">
        <v>150</v>
      </c>
      <c r="H60" s="77">
        <f t="shared" si="17"/>
        <v>82703219.6</v>
      </c>
      <c r="I60" s="128">
        <v>0.075</v>
      </c>
      <c r="K60" s="79">
        <f t="shared" si="15"/>
        <v>6202741.47</v>
      </c>
      <c r="L60" s="80"/>
      <c r="M60" s="123">
        <f t="shared" si="16"/>
        <v>88905961.07</v>
      </c>
    </row>
    <row r="61" ht="13.5" customHeight="1">
      <c r="C61" s="69"/>
      <c r="D61" s="69"/>
      <c r="E61" s="135"/>
      <c r="G61" s="124" t="s">
        <v>151</v>
      </c>
      <c r="H61" s="77">
        <f t="shared" si="17"/>
        <v>88905961.07</v>
      </c>
      <c r="I61" s="128">
        <v>0.075</v>
      </c>
      <c r="K61" s="79">
        <f t="shared" si="15"/>
        <v>6667947.08</v>
      </c>
      <c r="L61" s="80"/>
      <c r="M61" s="123">
        <f t="shared" si="16"/>
        <v>95573908.15</v>
      </c>
    </row>
    <row r="62" ht="13.5" customHeight="1">
      <c r="C62" s="69"/>
      <c r="D62" s="69"/>
      <c r="E62" s="135"/>
      <c r="G62" s="124" t="s">
        <v>152</v>
      </c>
      <c r="H62" s="77">
        <f t="shared" si="17"/>
        <v>95573908.15</v>
      </c>
      <c r="I62" s="128">
        <v>0.075</v>
      </c>
      <c r="K62" s="79">
        <f t="shared" si="15"/>
        <v>7168043.111</v>
      </c>
      <c r="L62" s="80"/>
      <c r="M62" s="123">
        <f t="shared" si="16"/>
        <v>102741951.3</v>
      </c>
    </row>
    <row r="63" ht="13.5" customHeight="1">
      <c r="C63" s="69"/>
      <c r="D63" s="69"/>
      <c r="E63" s="76"/>
      <c r="F63" s="76"/>
      <c r="G63" s="124" t="s">
        <v>153</v>
      </c>
      <c r="H63" s="77">
        <f t="shared" si="17"/>
        <v>102741951.3</v>
      </c>
      <c r="I63" s="128">
        <v>0.075</v>
      </c>
      <c r="K63" s="79">
        <f t="shared" si="15"/>
        <v>7705646.344</v>
      </c>
      <c r="L63" s="80"/>
      <c r="M63" s="123">
        <f t="shared" si="16"/>
        <v>110447597.6</v>
      </c>
    </row>
    <row r="64" ht="13.5" customHeight="1">
      <c r="C64" s="69"/>
      <c r="D64" s="69"/>
      <c r="E64" s="76"/>
      <c r="F64" s="76"/>
      <c r="G64" s="124" t="s">
        <v>154</v>
      </c>
      <c r="H64" s="77">
        <f t="shared" si="17"/>
        <v>110447597.6</v>
      </c>
      <c r="I64" s="128">
        <v>0.075</v>
      </c>
      <c r="K64" s="79">
        <f t="shared" si="15"/>
        <v>8283569.82</v>
      </c>
      <c r="L64" s="80"/>
      <c r="M64" s="123">
        <f t="shared" si="16"/>
        <v>118731167.4</v>
      </c>
    </row>
    <row r="65" ht="13.5" customHeight="1">
      <c r="C65" s="69"/>
      <c r="D65" s="69"/>
      <c r="E65" s="76"/>
      <c r="F65" s="76"/>
      <c r="G65" s="124" t="s">
        <v>155</v>
      </c>
      <c r="H65" s="77">
        <f t="shared" si="17"/>
        <v>118731167.4</v>
      </c>
      <c r="I65" s="128">
        <v>0.075</v>
      </c>
      <c r="K65" s="79">
        <f t="shared" si="15"/>
        <v>8904837.557</v>
      </c>
      <c r="L65" s="80"/>
      <c r="M65" s="123">
        <f t="shared" si="16"/>
        <v>127636005</v>
      </c>
    </row>
    <row r="66" ht="13.5" customHeight="1">
      <c r="C66" s="69"/>
      <c r="D66" s="69"/>
      <c r="E66" s="76"/>
      <c r="F66" s="76"/>
      <c r="G66" s="124" t="s">
        <v>156</v>
      </c>
      <c r="H66" s="77">
        <f t="shared" si="17"/>
        <v>127636005</v>
      </c>
      <c r="I66" s="128">
        <v>0.075</v>
      </c>
      <c r="K66" s="79">
        <f t="shared" si="15"/>
        <v>9572700.374</v>
      </c>
      <c r="L66" s="80"/>
      <c r="M66" s="123">
        <f t="shared" si="16"/>
        <v>137208705.4</v>
      </c>
    </row>
    <row r="67" ht="13.5" customHeight="1">
      <c r="C67" s="69"/>
      <c r="D67" s="69"/>
      <c r="E67" s="76"/>
      <c r="F67" s="76"/>
      <c r="G67" s="124" t="s">
        <v>157</v>
      </c>
      <c r="H67" s="77">
        <f t="shared" si="17"/>
        <v>137208705.4</v>
      </c>
      <c r="I67" s="128">
        <v>0.075</v>
      </c>
      <c r="K67" s="79">
        <f t="shared" si="15"/>
        <v>10290652.9</v>
      </c>
      <c r="L67" s="80"/>
      <c r="M67" s="123">
        <f t="shared" si="16"/>
        <v>147499358.3</v>
      </c>
    </row>
    <row r="68" ht="13.5" customHeight="1">
      <c r="C68" s="69"/>
      <c r="D68" s="69"/>
      <c r="E68" s="76"/>
      <c r="F68" s="76"/>
      <c r="G68" s="124" t="s">
        <v>158</v>
      </c>
      <c r="H68" s="77">
        <f t="shared" si="17"/>
        <v>147499358.3</v>
      </c>
      <c r="I68" s="128">
        <v>0.075</v>
      </c>
      <c r="K68" s="79">
        <f t="shared" si="15"/>
        <v>11062451.87</v>
      </c>
      <c r="L68" s="80"/>
      <c r="M68" s="123">
        <f t="shared" si="16"/>
        <v>158561810.1</v>
      </c>
    </row>
    <row r="69" ht="13.5" customHeight="1">
      <c r="C69" s="69"/>
      <c r="D69" s="69"/>
      <c r="E69" s="76"/>
      <c r="F69" s="76"/>
      <c r="G69" s="124" t="s">
        <v>159</v>
      </c>
      <c r="H69" s="77">
        <f t="shared" si="17"/>
        <v>158561810.1</v>
      </c>
      <c r="I69" s="128">
        <v>0.075</v>
      </c>
      <c r="K69" s="79">
        <f t="shared" si="15"/>
        <v>11892135.76</v>
      </c>
      <c r="L69" s="80"/>
      <c r="M69" s="123">
        <f t="shared" si="16"/>
        <v>170453945.9</v>
      </c>
    </row>
    <row r="70" ht="13.5" customHeight="1">
      <c r="C70" s="69"/>
      <c r="D70" s="69"/>
      <c r="E70" s="76"/>
      <c r="F70" s="76"/>
      <c r="G70" s="76"/>
      <c r="H70" s="77"/>
      <c r="I70" s="78"/>
      <c r="K70" s="79"/>
      <c r="L70" s="80"/>
    </row>
    <row r="71" ht="13.5" customHeight="1">
      <c r="C71" s="69"/>
      <c r="D71" s="69"/>
      <c r="E71" s="76"/>
      <c r="F71" s="76"/>
      <c r="G71" s="76"/>
      <c r="H71" s="77"/>
      <c r="I71" s="78"/>
      <c r="K71" s="79"/>
      <c r="L71" s="80"/>
    </row>
    <row r="72" ht="13.5" customHeight="1">
      <c r="C72" s="69"/>
      <c r="D72" s="69"/>
      <c r="E72" s="76"/>
      <c r="F72" s="76"/>
      <c r="G72" s="76"/>
      <c r="H72" s="77"/>
      <c r="I72" s="78"/>
      <c r="K72" s="79"/>
      <c r="L72" s="80"/>
    </row>
    <row r="73" ht="13.5" customHeight="1">
      <c r="C73" s="69"/>
      <c r="D73" s="69"/>
      <c r="E73" s="76"/>
      <c r="F73" s="76"/>
      <c r="G73" s="76"/>
      <c r="H73" s="77"/>
      <c r="I73" s="78"/>
      <c r="K73" s="79"/>
      <c r="L73" s="80"/>
    </row>
    <row r="74" ht="13.5" customHeight="1">
      <c r="C74" s="69"/>
      <c r="D74" s="69"/>
      <c r="E74" s="76"/>
      <c r="F74" s="76"/>
      <c r="G74" s="76"/>
      <c r="H74" s="77"/>
      <c r="I74" s="78"/>
      <c r="K74" s="79"/>
      <c r="L74" s="80"/>
    </row>
    <row r="75" ht="13.5" customHeight="1">
      <c r="C75" s="69"/>
      <c r="D75" s="69"/>
      <c r="E75" s="76"/>
      <c r="F75" s="76"/>
      <c r="G75" s="76"/>
      <c r="H75" s="77"/>
      <c r="I75" s="78"/>
      <c r="K75" s="79"/>
      <c r="L75" s="80"/>
    </row>
    <row r="76" ht="13.5" customHeight="1">
      <c r="C76" s="69"/>
      <c r="D76" s="69"/>
      <c r="E76" s="76"/>
      <c r="F76" s="76"/>
      <c r="G76" s="76"/>
      <c r="H76" s="77"/>
      <c r="I76" s="78"/>
      <c r="K76" s="79"/>
      <c r="L76" s="80"/>
    </row>
    <row r="77" ht="13.5" customHeight="1">
      <c r="C77" s="69"/>
      <c r="D77" s="69"/>
      <c r="E77" s="76"/>
      <c r="F77" s="76"/>
      <c r="G77" s="76"/>
      <c r="H77" s="77"/>
      <c r="I77" s="78"/>
      <c r="K77" s="79"/>
      <c r="L77" s="80"/>
    </row>
    <row r="78" ht="13.5" customHeight="1">
      <c r="C78" s="69"/>
      <c r="D78" s="69"/>
      <c r="E78" s="76"/>
      <c r="F78" s="76"/>
      <c r="G78" s="76"/>
      <c r="H78" s="77"/>
      <c r="I78" s="78"/>
      <c r="K78" s="79"/>
      <c r="L78" s="80"/>
    </row>
    <row r="79" ht="13.5" customHeight="1">
      <c r="C79" s="69"/>
      <c r="D79" s="69"/>
      <c r="E79" s="76"/>
      <c r="F79" s="76"/>
      <c r="G79" s="76"/>
      <c r="H79" s="77"/>
      <c r="I79" s="78"/>
      <c r="K79" s="79"/>
      <c r="L79" s="80"/>
    </row>
    <row r="80" ht="13.5" customHeight="1">
      <c r="C80" s="69"/>
      <c r="D80" s="69"/>
      <c r="E80" s="76"/>
      <c r="F80" s="76"/>
      <c r="G80" s="76"/>
      <c r="H80" s="77"/>
      <c r="I80" s="78"/>
      <c r="K80" s="79"/>
      <c r="L80" s="80"/>
    </row>
    <row r="81" ht="13.5" customHeight="1">
      <c r="C81" s="69"/>
      <c r="D81" s="69"/>
      <c r="E81" s="76"/>
      <c r="F81" s="76"/>
      <c r="G81" s="76"/>
      <c r="H81" s="77"/>
      <c r="I81" s="78"/>
      <c r="K81" s="79"/>
      <c r="L81" s="80"/>
    </row>
    <row r="82" ht="13.5" customHeight="1">
      <c r="C82" s="69"/>
      <c r="D82" s="69"/>
      <c r="E82" s="76"/>
      <c r="F82" s="76"/>
      <c r="G82" s="76"/>
      <c r="H82" s="77"/>
      <c r="I82" s="78"/>
      <c r="K82" s="79"/>
      <c r="L82" s="80"/>
    </row>
    <row r="83" ht="13.5" customHeight="1">
      <c r="C83" s="69"/>
      <c r="D83" s="69"/>
      <c r="E83" s="76"/>
      <c r="F83" s="76"/>
      <c r="G83" s="76"/>
      <c r="H83" s="77"/>
      <c r="I83" s="78"/>
      <c r="K83" s="79"/>
      <c r="L83" s="80"/>
    </row>
    <row r="84" ht="13.5" customHeight="1">
      <c r="C84" s="69"/>
      <c r="D84" s="69"/>
      <c r="E84" s="76"/>
      <c r="F84" s="76"/>
      <c r="G84" s="76"/>
      <c r="H84" s="77"/>
      <c r="I84" s="78"/>
      <c r="K84" s="79"/>
      <c r="L84" s="80"/>
    </row>
    <row r="85" ht="13.5" customHeight="1">
      <c r="C85" s="69"/>
      <c r="D85" s="69"/>
      <c r="E85" s="76"/>
      <c r="F85" s="76"/>
      <c r="G85" s="76"/>
      <c r="H85" s="77"/>
      <c r="I85" s="78"/>
      <c r="K85" s="79"/>
      <c r="L85" s="80"/>
    </row>
    <row r="86" ht="13.5" customHeight="1">
      <c r="C86" s="69"/>
      <c r="D86" s="69"/>
      <c r="E86" s="76"/>
      <c r="F86" s="76"/>
      <c r="G86" s="76"/>
      <c r="H86" s="77"/>
      <c r="I86" s="78"/>
      <c r="K86" s="79"/>
      <c r="L86" s="80"/>
    </row>
    <row r="87" ht="13.5" customHeight="1">
      <c r="C87" s="69"/>
      <c r="D87" s="69"/>
      <c r="E87" s="76"/>
      <c r="F87" s="76"/>
      <c r="G87" s="76"/>
      <c r="H87" s="77"/>
      <c r="I87" s="78"/>
      <c r="K87" s="79"/>
      <c r="L87" s="80"/>
    </row>
    <row r="88" ht="13.5" customHeight="1">
      <c r="C88" s="69"/>
      <c r="D88" s="69"/>
      <c r="E88" s="76"/>
      <c r="F88" s="76"/>
      <c r="G88" s="76"/>
      <c r="H88" s="77"/>
      <c r="I88" s="78"/>
      <c r="K88" s="79"/>
      <c r="L88" s="80"/>
    </row>
    <row r="89" ht="13.5" customHeight="1">
      <c r="C89" s="69"/>
      <c r="D89" s="69"/>
      <c r="E89" s="76"/>
      <c r="F89" s="76"/>
      <c r="G89" s="76"/>
      <c r="H89" s="77"/>
      <c r="I89" s="78"/>
      <c r="K89" s="79"/>
      <c r="L89" s="80"/>
    </row>
    <row r="90" ht="13.5" customHeight="1">
      <c r="C90" s="69"/>
      <c r="D90" s="69"/>
      <c r="E90" s="76"/>
      <c r="F90" s="76"/>
      <c r="G90" s="76"/>
      <c r="H90" s="77"/>
      <c r="I90" s="78"/>
      <c r="K90" s="79"/>
      <c r="L90" s="80"/>
    </row>
    <row r="91" ht="13.5" customHeight="1">
      <c r="C91" s="69"/>
      <c r="D91" s="69"/>
      <c r="E91" s="76"/>
      <c r="F91" s="76"/>
      <c r="G91" s="76"/>
      <c r="H91" s="77"/>
      <c r="I91" s="78"/>
      <c r="K91" s="79"/>
      <c r="L91" s="80"/>
    </row>
    <row r="92" ht="13.5" customHeight="1">
      <c r="C92" s="69"/>
      <c r="D92" s="69"/>
      <c r="E92" s="76"/>
      <c r="F92" s="76"/>
      <c r="G92" s="76"/>
      <c r="H92" s="77"/>
      <c r="I92" s="78"/>
      <c r="K92" s="79"/>
      <c r="L92" s="80"/>
    </row>
    <row r="93" ht="13.5" customHeight="1">
      <c r="C93" s="69"/>
      <c r="D93" s="69"/>
      <c r="E93" s="76"/>
      <c r="F93" s="76"/>
      <c r="G93" s="76"/>
      <c r="H93" s="77"/>
      <c r="I93" s="78"/>
      <c r="K93" s="79"/>
      <c r="L93" s="80"/>
    </row>
    <row r="94" ht="13.5" customHeight="1">
      <c r="C94" s="69"/>
      <c r="D94" s="69"/>
      <c r="E94" s="76"/>
      <c r="F94" s="76"/>
      <c r="G94" s="76"/>
      <c r="H94" s="77"/>
      <c r="I94" s="78"/>
      <c r="K94" s="79"/>
      <c r="L94" s="80"/>
    </row>
    <row r="95" ht="13.5" customHeight="1">
      <c r="C95" s="69"/>
      <c r="D95" s="69"/>
      <c r="E95" s="76"/>
      <c r="F95" s="76"/>
      <c r="G95" s="76"/>
      <c r="H95" s="77"/>
      <c r="I95" s="78"/>
      <c r="K95" s="79"/>
      <c r="L95" s="80"/>
    </row>
    <row r="96" ht="13.5" customHeight="1">
      <c r="C96" s="69"/>
      <c r="D96" s="69"/>
      <c r="E96" s="76"/>
      <c r="F96" s="76"/>
      <c r="G96" s="76"/>
      <c r="H96" s="77"/>
      <c r="I96" s="78"/>
      <c r="K96" s="79"/>
      <c r="L96" s="80"/>
    </row>
    <row r="97" ht="13.5" customHeight="1">
      <c r="C97" s="69"/>
      <c r="D97" s="69"/>
      <c r="E97" s="76"/>
      <c r="F97" s="76"/>
      <c r="G97" s="76"/>
      <c r="H97" s="77"/>
      <c r="I97" s="78"/>
      <c r="K97" s="79"/>
      <c r="L97" s="80"/>
    </row>
    <row r="98" ht="13.5" customHeight="1">
      <c r="C98" s="69"/>
      <c r="D98" s="69"/>
      <c r="E98" s="76"/>
      <c r="F98" s="76"/>
      <c r="G98" s="76"/>
      <c r="H98" s="77"/>
      <c r="I98" s="78"/>
      <c r="K98" s="79"/>
      <c r="L98" s="80"/>
    </row>
    <row r="99" ht="13.5" customHeight="1">
      <c r="C99" s="69"/>
      <c r="D99" s="69"/>
      <c r="E99" s="76"/>
      <c r="F99" s="76"/>
      <c r="G99" s="76"/>
      <c r="H99" s="77"/>
      <c r="I99" s="78"/>
      <c r="K99" s="79"/>
      <c r="L99" s="80"/>
    </row>
    <row r="100" ht="13.5" customHeight="1">
      <c r="C100" s="69"/>
      <c r="D100" s="69"/>
      <c r="E100" s="76"/>
      <c r="F100" s="76"/>
      <c r="G100" s="76"/>
      <c r="H100" s="77"/>
      <c r="I100" s="78"/>
      <c r="K100" s="79"/>
      <c r="L100" s="80"/>
    </row>
    <row r="101" ht="13.5" customHeight="1">
      <c r="C101" s="69"/>
      <c r="D101" s="69"/>
      <c r="E101" s="76"/>
      <c r="F101" s="76"/>
      <c r="G101" s="76"/>
      <c r="H101" s="77"/>
      <c r="I101" s="78"/>
      <c r="K101" s="79"/>
      <c r="L101" s="80"/>
    </row>
    <row r="102" ht="13.5" customHeight="1">
      <c r="C102" s="69"/>
      <c r="D102" s="69"/>
      <c r="E102" s="76"/>
      <c r="F102" s="76"/>
      <c r="G102" s="76"/>
      <c r="H102" s="77"/>
      <c r="I102" s="78"/>
      <c r="K102" s="79"/>
      <c r="L102" s="80"/>
    </row>
    <row r="103" ht="13.5" customHeight="1">
      <c r="C103" s="69"/>
      <c r="D103" s="69"/>
      <c r="E103" s="76"/>
      <c r="F103" s="76"/>
      <c r="G103" s="76"/>
      <c r="H103" s="77"/>
      <c r="I103" s="78"/>
      <c r="K103" s="79"/>
      <c r="L103" s="80"/>
    </row>
    <row r="104" ht="13.5" customHeight="1">
      <c r="C104" s="69"/>
      <c r="D104" s="69"/>
      <c r="E104" s="76"/>
      <c r="F104" s="76"/>
      <c r="G104" s="76"/>
      <c r="H104" s="77"/>
      <c r="I104" s="78"/>
      <c r="K104" s="79"/>
      <c r="L104" s="80"/>
    </row>
    <row r="105" ht="13.5" customHeight="1">
      <c r="C105" s="69"/>
      <c r="D105" s="69"/>
      <c r="E105" s="76"/>
      <c r="F105" s="76"/>
      <c r="G105" s="76"/>
      <c r="H105" s="77"/>
      <c r="I105" s="78"/>
      <c r="K105" s="79"/>
      <c r="L105" s="80"/>
    </row>
    <row r="106" ht="13.5" customHeight="1">
      <c r="C106" s="69"/>
      <c r="D106" s="69"/>
      <c r="E106" s="76"/>
      <c r="F106" s="76"/>
      <c r="G106" s="76"/>
      <c r="H106" s="77"/>
      <c r="I106" s="78"/>
      <c r="K106" s="79"/>
      <c r="L106" s="80"/>
    </row>
    <row r="107" ht="13.5" customHeight="1">
      <c r="C107" s="69"/>
      <c r="D107" s="69"/>
      <c r="E107" s="76"/>
      <c r="F107" s="76"/>
      <c r="G107" s="76"/>
      <c r="H107" s="77"/>
      <c r="I107" s="78"/>
      <c r="K107" s="79"/>
      <c r="L107" s="80"/>
    </row>
    <row r="108" ht="13.5" customHeight="1">
      <c r="C108" s="69"/>
      <c r="D108" s="69"/>
      <c r="E108" s="76"/>
      <c r="F108" s="76"/>
      <c r="G108" s="76"/>
      <c r="H108" s="77"/>
      <c r="I108" s="78"/>
      <c r="K108" s="79"/>
      <c r="L108" s="80"/>
    </row>
    <row r="109" ht="13.5" customHeight="1">
      <c r="C109" s="69"/>
      <c r="D109" s="69"/>
      <c r="E109" s="76"/>
      <c r="F109" s="76"/>
      <c r="G109" s="76"/>
      <c r="H109" s="77"/>
      <c r="I109" s="78"/>
      <c r="K109" s="79"/>
      <c r="L109" s="80"/>
    </row>
    <row r="110" ht="13.5" customHeight="1">
      <c r="C110" s="69"/>
      <c r="D110" s="69"/>
      <c r="E110" s="76"/>
      <c r="F110" s="76"/>
      <c r="G110" s="76"/>
      <c r="H110" s="77"/>
      <c r="I110" s="78"/>
      <c r="K110" s="79"/>
      <c r="L110" s="80"/>
    </row>
    <row r="111" ht="13.5" customHeight="1">
      <c r="C111" s="69"/>
      <c r="D111" s="69"/>
      <c r="E111" s="76"/>
      <c r="F111" s="76"/>
      <c r="G111" s="76"/>
      <c r="H111" s="77"/>
      <c r="I111" s="78"/>
      <c r="K111" s="79"/>
      <c r="L111" s="80"/>
    </row>
    <row r="112" ht="13.5" customHeight="1">
      <c r="C112" s="69"/>
      <c r="D112" s="69"/>
      <c r="E112" s="76"/>
      <c r="F112" s="76"/>
      <c r="G112" s="76"/>
      <c r="H112" s="77"/>
      <c r="I112" s="78"/>
      <c r="K112" s="79"/>
      <c r="L112" s="80"/>
    </row>
    <row r="113" ht="13.5" customHeight="1">
      <c r="C113" s="69"/>
      <c r="D113" s="69"/>
      <c r="E113" s="76"/>
      <c r="F113" s="76"/>
      <c r="G113" s="76"/>
      <c r="H113" s="77"/>
      <c r="I113" s="78"/>
      <c r="K113" s="79"/>
      <c r="L113" s="80"/>
    </row>
    <row r="114" ht="13.5" customHeight="1">
      <c r="C114" s="69"/>
      <c r="D114" s="69"/>
      <c r="E114" s="76"/>
      <c r="F114" s="76"/>
      <c r="G114" s="76"/>
      <c r="H114" s="77"/>
      <c r="I114" s="78"/>
      <c r="K114" s="79"/>
      <c r="L114" s="80"/>
    </row>
    <row r="115" ht="13.5" customHeight="1">
      <c r="C115" s="69"/>
      <c r="D115" s="69"/>
      <c r="E115" s="76"/>
      <c r="F115" s="76"/>
      <c r="G115" s="76"/>
      <c r="H115" s="77"/>
      <c r="I115" s="78"/>
      <c r="K115" s="79"/>
      <c r="L115" s="80"/>
    </row>
    <row r="116" ht="13.5" customHeight="1">
      <c r="C116" s="69"/>
      <c r="D116" s="69"/>
      <c r="E116" s="76"/>
      <c r="F116" s="76"/>
      <c r="G116" s="76"/>
      <c r="H116" s="77"/>
      <c r="I116" s="78"/>
      <c r="K116" s="79"/>
      <c r="L116" s="80"/>
    </row>
    <row r="117" ht="13.5" customHeight="1">
      <c r="C117" s="69"/>
      <c r="D117" s="69"/>
      <c r="E117" s="76"/>
      <c r="F117" s="76"/>
      <c r="G117" s="76"/>
      <c r="H117" s="77"/>
      <c r="I117" s="78"/>
      <c r="K117" s="79"/>
      <c r="L117" s="80"/>
    </row>
    <row r="118" ht="13.5" customHeight="1">
      <c r="C118" s="69"/>
      <c r="D118" s="69"/>
      <c r="E118" s="76"/>
      <c r="F118" s="76"/>
      <c r="G118" s="76"/>
      <c r="H118" s="77"/>
      <c r="I118" s="78"/>
      <c r="K118" s="79"/>
      <c r="L118" s="80"/>
    </row>
    <row r="119" ht="13.5" customHeight="1">
      <c r="C119" s="69"/>
      <c r="D119" s="69"/>
      <c r="E119" s="76"/>
      <c r="F119" s="76"/>
      <c r="G119" s="76"/>
      <c r="H119" s="77"/>
      <c r="I119" s="78"/>
      <c r="K119" s="79"/>
      <c r="L119" s="80"/>
    </row>
    <row r="120" ht="13.5" customHeight="1">
      <c r="C120" s="69"/>
      <c r="D120" s="69"/>
      <c r="E120" s="76"/>
      <c r="F120" s="76"/>
      <c r="G120" s="76"/>
      <c r="H120" s="77"/>
      <c r="I120" s="78"/>
      <c r="K120" s="79"/>
      <c r="L120" s="80"/>
    </row>
    <row r="121" ht="13.5" customHeight="1">
      <c r="C121" s="69"/>
      <c r="D121" s="69"/>
      <c r="E121" s="76"/>
      <c r="F121" s="76"/>
      <c r="G121" s="76"/>
      <c r="H121" s="77"/>
      <c r="I121" s="78"/>
      <c r="K121" s="79"/>
      <c r="L121" s="80"/>
    </row>
    <row r="122" ht="13.5" customHeight="1">
      <c r="C122" s="69"/>
      <c r="D122" s="69"/>
      <c r="E122" s="76"/>
      <c r="F122" s="76"/>
      <c r="G122" s="76"/>
      <c r="H122" s="77"/>
      <c r="I122" s="78"/>
      <c r="K122" s="79"/>
      <c r="L122" s="80"/>
    </row>
    <row r="123" ht="13.5" customHeight="1">
      <c r="C123" s="69"/>
      <c r="D123" s="69"/>
      <c r="E123" s="76"/>
      <c r="F123" s="76"/>
      <c r="G123" s="76"/>
      <c r="H123" s="77"/>
      <c r="I123" s="78"/>
      <c r="K123" s="79"/>
      <c r="L123" s="80"/>
    </row>
    <row r="124" ht="13.5" customHeight="1">
      <c r="C124" s="69"/>
      <c r="D124" s="69"/>
      <c r="E124" s="76"/>
      <c r="F124" s="76"/>
      <c r="G124" s="76"/>
      <c r="H124" s="77"/>
      <c r="I124" s="78"/>
      <c r="K124" s="79"/>
      <c r="L124" s="80"/>
    </row>
    <row r="125" ht="13.5" customHeight="1">
      <c r="C125" s="69"/>
      <c r="D125" s="69"/>
      <c r="E125" s="76"/>
      <c r="F125" s="76"/>
      <c r="G125" s="76"/>
      <c r="H125" s="77"/>
      <c r="I125" s="78"/>
      <c r="K125" s="79"/>
      <c r="L125" s="80"/>
    </row>
    <row r="126" ht="13.5" customHeight="1">
      <c r="C126" s="69"/>
      <c r="D126" s="69"/>
      <c r="E126" s="76"/>
      <c r="F126" s="76"/>
      <c r="G126" s="76"/>
      <c r="H126" s="77"/>
      <c r="I126" s="78"/>
      <c r="K126" s="79"/>
      <c r="L126" s="80"/>
    </row>
    <row r="127" ht="13.5" customHeight="1">
      <c r="C127" s="69"/>
      <c r="D127" s="69"/>
      <c r="E127" s="76"/>
      <c r="F127" s="76"/>
      <c r="G127" s="76"/>
      <c r="H127" s="77"/>
      <c r="I127" s="78"/>
      <c r="K127" s="79"/>
      <c r="L127" s="80"/>
    </row>
    <row r="128" ht="13.5" customHeight="1">
      <c r="C128" s="69"/>
      <c r="D128" s="69"/>
      <c r="E128" s="76"/>
      <c r="F128" s="76"/>
      <c r="G128" s="76"/>
      <c r="H128" s="77"/>
      <c r="I128" s="78"/>
      <c r="K128" s="79"/>
      <c r="L128" s="80"/>
    </row>
    <row r="129" ht="13.5" customHeight="1">
      <c r="C129" s="69"/>
      <c r="D129" s="69"/>
      <c r="E129" s="76"/>
      <c r="F129" s="76"/>
      <c r="G129" s="76"/>
      <c r="H129" s="77"/>
      <c r="I129" s="78"/>
      <c r="K129" s="79"/>
      <c r="L129" s="80"/>
    </row>
    <row r="130" ht="13.5" customHeight="1">
      <c r="C130" s="69"/>
      <c r="D130" s="69"/>
      <c r="E130" s="76"/>
      <c r="F130" s="76"/>
      <c r="G130" s="76"/>
      <c r="H130" s="77"/>
      <c r="I130" s="78"/>
      <c r="K130" s="79"/>
      <c r="L130" s="80"/>
    </row>
    <row r="131" ht="13.5" customHeight="1">
      <c r="C131" s="69"/>
      <c r="D131" s="69"/>
      <c r="E131" s="76"/>
      <c r="F131" s="76"/>
      <c r="G131" s="76"/>
      <c r="H131" s="77"/>
      <c r="I131" s="78"/>
      <c r="K131" s="79"/>
      <c r="L131" s="80"/>
    </row>
    <row r="132" ht="13.5" customHeight="1">
      <c r="C132" s="69"/>
      <c r="D132" s="69"/>
      <c r="E132" s="76"/>
      <c r="F132" s="76"/>
      <c r="G132" s="76"/>
      <c r="H132" s="77"/>
      <c r="I132" s="78"/>
      <c r="K132" s="79"/>
      <c r="L132" s="80"/>
    </row>
    <row r="133" ht="13.5" customHeight="1">
      <c r="C133" s="69"/>
      <c r="D133" s="69"/>
      <c r="E133" s="76"/>
      <c r="F133" s="76"/>
      <c r="G133" s="76"/>
      <c r="H133" s="77"/>
      <c r="I133" s="78"/>
      <c r="K133" s="79"/>
      <c r="L133" s="80"/>
    </row>
    <row r="134" ht="13.5" customHeight="1">
      <c r="C134" s="69"/>
      <c r="D134" s="69"/>
      <c r="E134" s="76"/>
      <c r="F134" s="76"/>
      <c r="G134" s="76"/>
      <c r="H134" s="77"/>
      <c r="I134" s="78"/>
      <c r="K134" s="79"/>
      <c r="L134" s="80"/>
    </row>
    <row r="135" ht="13.5" customHeight="1">
      <c r="C135" s="69"/>
      <c r="D135" s="69"/>
      <c r="E135" s="76"/>
      <c r="F135" s="76"/>
      <c r="G135" s="76"/>
      <c r="H135" s="77"/>
      <c r="I135" s="78"/>
      <c r="K135" s="79"/>
      <c r="L135" s="80"/>
    </row>
    <row r="136" ht="13.5" customHeight="1">
      <c r="C136" s="69"/>
      <c r="D136" s="69"/>
      <c r="E136" s="76"/>
      <c r="F136" s="76"/>
      <c r="G136" s="76"/>
      <c r="H136" s="77"/>
      <c r="I136" s="78"/>
      <c r="K136" s="79"/>
      <c r="L136" s="80"/>
    </row>
    <row r="137" ht="13.5" customHeight="1">
      <c r="C137" s="69"/>
      <c r="D137" s="69"/>
      <c r="E137" s="76"/>
      <c r="F137" s="76"/>
      <c r="G137" s="76"/>
      <c r="H137" s="77"/>
      <c r="I137" s="78"/>
      <c r="K137" s="79"/>
      <c r="L137" s="80"/>
    </row>
    <row r="138" ht="13.5" customHeight="1">
      <c r="C138" s="69"/>
      <c r="D138" s="69"/>
      <c r="E138" s="76"/>
      <c r="F138" s="76"/>
      <c r="G138" s="76"/>
      <c r="H138" s="77"/>
      <c r="I138" s="78"/>
      <c r="K138" s="79"/>
      <c r="L138" s="80"/>
    </row>
    <row r="139" ht="13.5" customHeight="1">
      <c r="C139" s="69"/>
      <c r="D139" s="69"/>
      <c r="E139" s="76"/>
      <c r="F139" s="76"/>
      <c r="G139" s="76"/>
      <c r="H139" s="77"/>
      <c r="I139" s="78"/>
      <c r="K139" s="79"/>
      <c r="L139" s="80"/>
    </row>
    <row r="140" ht="13.5" customHeight="1">
      <c r="C140" s="69"/>
      <c r="D140" s="69"/>
      <c r="E140" s="76"/>
      <c r="F140" s="76"/>
      <c r="G140" s="76"/>
      <c r="H140" s="77"/>
      <c r="I140" s="78"/>
      <c r="K140" s="79"/>
      <c r="L140" s="80"/>
    </row>
    <row r="141" ht="13.5" customHeight="1">
      <c r="C141" s="69"/>
      <c r="D141" s="69"/>
      <c r="E141" s="76"/>
      <c r="F141" s="76"/>
      <c r="G141" s="76"/>
      <c r="H141" s="77"/>
      <c r="I141" s="78"/>
      <c r="K141" s="79"/>
      <c r="L141" s="80"/>
    </row>
    <row r="142" ht="13.5" customHeight="1">
      <c r="C142" s="69"/>
      <c r="D142" s="69"/>
      <c r="E142" s="76"/>
      <c r="F142" s="76"/>
      <c r="G142" s="76"/>
      <c r="H142" s="77"/>
      <c r="I142" s="78"/>
      <c r="K142" s="79"/>
      <c r="L142" s="80"/>
    </row>
    <row r="143" ht="13.5" customHeight="1">
      <c r="C143" s="69"/>
      <c r="D143" s="69"/>
      <c r="E143" s="76"/>
      <c r="F143" s="76"/>
      <c r="G143" s="76"/>
      <c r="H143" s="77"/>
      <c r="I143" s="78"/>
      <c r="K143" s="79"/>
      <c r="L143" s="80"/>
    </row>
    <row r="144" ht="13.5" customHeight="1">
      <c r="C144" s="69"/>
      <c r="D144" s="69"/>
      <c r="E144" s="76"/>
      <c r="F144" s="76"/>
      <c r="G144" s="76"/>
      <c r="H144" s="77"/>
      <c r="I144" s="78"/>
      <c r="K144" s="79"/>
      <c r="L144" s="80"/>
    </row>
    <row r="145" ht="13.5" customHeight="1">
      <c r="C145" s="69"/>
      <c r="D145" s="69"/>
      <c r="E145" s="76"/>
      <c r="F145" s="76"/>
      <c r="G145" s="76"/>
      <c r="H145" s="77"/>
      <c r="I145" s="78"/>
      <c r="K145" s="79"/>
      <c r="L145" s="80"/>
    </row>
    <row r="146" ht="13.5" customHeight="1">
      <c r="C146" s="69"/>
      <c r="D146" s="69"/>
      <c r="E146" s="76"/>
      <c r="F146" s="76"/>
      <c r="G146" s="76"/>
      <c r="H146" s="77"/>
      <c r="I146" s="78"/>
      <c r="K146" s="79"/>
      <c r="L146" s="80"/>
    </row>
    <row r="147" ht="13.5" customHeight="1">
      <c r="C147" s="69"/>
      <c r="D147" s="69"/>
      <c r="E147" s="76"/>
      <c r="F147" s="76"/>
      <c r="G147" s="76"/>
      <c r="H147" s="77"/>
      <c r="I147" s="78"/>
      <c r="K147" s="79"/>
      <c r="L147" s="80"/>
    </row>
    <row r="148" ht="13.5" customHeight="1">
      <c r="C148" s="69"/>
      <c r="D148" s="69"/>
      <c r="E148" s="76"/>
      <c r="F148" s="76"/>
      <c r="G148" s="76"/>
      <c r="H148" s="77"/>
      <c r="I148" s="78"/>
      <c r="K148" s="79"/>
      <c r="L148" s="80"/>
    </row>
    <row r="149" ht="13.5" customHeight="1">
      <c r="C149" s="69"/>
      <c r="D149" s="69"/>
      <c r="E149" s="76"/>
      <c r="F149" s="76"/>
      <c r="G149" s="76"/>
      <c r="H149" s="77"/>
      <c r="I149" s="78"/>
      <c r="K149" s="79"/>
      <c r="L149" s="80"/>
    </row>
    <row r="150" ht="13.5" customHeight="1">
      <c r="C150" s="69"/>
      <c r="D150" s="69"/>
      <c r="E150" s="76"/>
      <c r="F150" s="76"/>
      <c r="G150" s="76"/>
      <c r="H150" s="77"/>
      <c r="I150" s="78"/>
      <c r="K150" s="79"/>
      <c r="L150" s="80"/>
    </row>
    <row r="151" ht="13.5" customHeight="1">
      <c r="C151" s="69"/>
      <c r="D151" s="69"/>
      <c r="E151" s="76"/>
      <c r="F151" s="76"/>
      <c r="G151" s="76"/>
      <c r="H151" s="77"/>
      <c r="I151" s="78"/>
      <c r="K151" s="79"/>
      <c r="L151" s="80"/>
    </row>
    <row r="152" ht="13.5" customHeight="1">
      <c r="C152" s="69"/>
      <c r="D152" s="69"/>
      <c r="E152" s="76"/>
      <c r="F152" s="76"/>
      <c r="G152" s="76"/>
      <c r="H152" s="77"/>
      <c r="I152" s="78"/>
      <c r="K152" s="79"/>
      <c r="L152" s="80"/>
    </row>
    <row r="153" ht="13.5" customHeight="1">
      <c r="C153" s="69"/>
      <c r="D153" s="69"/>
      <c r="E153" s="76"/>
      <c r="F153" s="76"/>
      <c r="G153" s="76"/>
      <c r="H153" s="77"/>
      <c r="I153" s="78"/>
      <c r="K153" s="79"/>
      <c r="L153" s="80"/>
    </row>
    <row r="154" ht="13.5" customHeight="1">
      <c r="C154" s="69"/>
      <c r="D154" s="69"/>
      <c r="E154" s="76"/>
      <c r="F154" s="76"/>
      <c r="G154" s="76"/>
      <c r="H154" s="77"/>
      <c r="I154" s="78"/>
      <c r="K154" s="79"/>
      <c r="L154" s="80"/>
    </row>
    <row r="155" ht="13.5" customHeight="1">
      <c r="C155" s="69"/>
      <c r="D155" s="69"/>
      <c r="E155" s="76"/>
      <c r="F155" s="76"/>
      <c r="G155" s="76"/>
      <c r="H155" s="77"/>
      <c r="I155" s="78"/>
      <c r="K155" s="79"/>
      <c r="L155" s="80"/>
    </row>
    <row r="156" ht="13.5" customHeight="1">
      <c r="C156" s="69"/>
      <c r="D156" s="69"/>
      <c r="E156" s="76"/>
      <c r="F156" s="76"/>
      <c r="G156" s="76"/>
      <c r="H156" s="77"/>
      <c r="I156" s="78"/>
      <c r="K156" s="79"/>
      <c r="L156" s="80"/>
    </row>
    <row r="157" ht="13.5" customHeight="1">
      <c r="C157" s="69"/>
      <c r="D157" s="69"/>
      <c r="E157" s="76"/>
      <c r="F157" s="76"/>
      <c r="G157" s="76"/>
      <c r="H157" s="77"/>
      <c r="I157" s="78"/>
      <c r="K157" s="79"/>
      <c r="L157" s="80"/>
    </row>
    <row r="158" ht="13.5" customHeight="1">
      <c r="C158" s="69"/>
      <c r="D158" s="69"/>
      <c r="E158" s="76"/>
      <c r="F158" s="76"/>
      <c r="G158" s="76"/>
      <c r="H158" s="77"/>
      <c r="I158" s="78"/>
      <c r="K158" s="79"/>
      <c r="L158" s="80"/>
    </row>
    <row r="159" ht="13.5" customHeight="1">
      <c r="C159" s="69"/>
      <c r="D159" s="69"/>
      <c r="E159" s="76"/>
      <c r="F159" s="76"/>
      <c r="G159" s="76"/>
      <c r="H159" s="77"/>
      <c r="I159" s="78"/>
      <c r="K159" s="79"/>
      <c r="L159" s="80"/>
    </row>
    <row r="160" ht="13.5" customHeight="1">
      <c r="C160" s="69"/>
      <c r="D160" s="69"/>
      <c r="E160" s="76"/>
      <c r="F160" s="76"/>
      <c r="G160" s="76"/>
      <c r="H160" s="77"/>
      <c r="I160" s="78"/>
      <c r="K160" s="79"/>
      <c r="L160" s="80"/>
    </row>
    <row r="161" ht="13.5" customHeight="1">
      <c r="C161" s="69"/>
      <c r="D161" s="69"/>
      <c r="E161" s="76"/>
      <c r="F161" s="76"/>
      <c r="G161" s="76"/>
      <c r="H161" s="77"/>
      <c r="I161" s="78"/>
      <c r="K161" s="79"/>
      <c r="L161" s="80"/>
    </row>
    <row r="162" ht="13.5" customHeight="1">
      <c r="C162" s="69"/>
      <c r="D162" s="69"/>
      <c r="E162" s="76"/>
      <c r="F162" s="76"/>
      <c r="G162" s="76"/>
      <c r="H162" s="77"/>
      <c r="I162" s="78"/>
      <c r="K162" s="79"/>
      <c r="L162" s="80"/>
    </row>
    <row r="163" ht="13.5" customHeight="1">
      <c r="C163" s="69"/>
      <c r="D163" s="69"/>
      <c r="E163" s="76"/>
      <c r="F163" s="76"/>
      <c r="G163" s="76"/>
      <c r="H163" s="77"/>
      <c r="I163" s="78"/>
      <c r="K163" s="79"/>
      <c r="L163" s="80"/>
    </row>
    <row r="164" ht="13.5" customHeight="1">
      <c r="C164" s="69"/>
      <c r="D164" s="69"/>
      <c r="E164" s="76"/>
      <c r="F164" s="76"/>
      <c r="G164" s="76"/>
      <c r="H164" s="77"/>
      <c r="I164" s="78"/>
      <c r="K164" s="79"/>
      <c r="L164" s="80"/>
    </row>
    <row r="165" ht="13.5" customHeight="1">
      <c r="C165" s="69"/>
      <c r="D165" s="69"/>
      <c r="E165" s="76"/>
      <c r="F165" s="76"/>
      <c r="G165" s="76"/>
      <c r="H165" s="77"/>
      <c r="I165" s="78"/>
      <c r="K165" s="79"/>
      <c r="L165" s="80"/>
    </row>
    <row r="166" ht="13.5" customHeight="1">
      <c r="C166" s="69"/>
      <c r="D166" s="69"/>
      <c r="E166" s="76"/>
      <c r="F166" s="76"/>
      <c r="G166" s="76"/>
      <c r="H166" s="77"/>
      <c r="I166" s="78"/>
      <c r="K166" s="79"/>
      <c r="L166" s="80"/>
    </row>
    <row r="167" ht="13.5" customHeight="1">
      <c r="C167" s="69"/>
      <c r="D167" s="69"/>
      <c r="E167" s="76"/>
      <c r="F167" s="76"/>
      <c r="G167" s="76"/>
      <c r="H167" s="77"/>
      <c r="I167" s="78"/>
      <c r="K167" s="79"/>
      <c r="L167" s="80"/>
    </row>
    <row r="168" ht="13.5" customHeight="1">
      <c r="C168" s="69"/>
      <c r="D168" s="69"/>
      <c r="E168" s="76"/>
      <c r="F168" s="76"/>
      <c r="G168" s="76"/>
      <c r="H168" s="77"/>
      <c r="I168" s="78"/>
      <c r="K168" s="79"/>
      <c r="L168" s="80"/>
    </row>
    <row r="169" ht="13.5" customHeight="1">
      <c r="C169" s="69"/>
      <c r="D169" s="69"/>
      <c r="E169" s="76"/>
      <c r="F169" s="76"/>
      <c r="G169" s="76"/>
      <c r="H169" s="77"/>
      <c r="I169" s="78"/>
      <c r="K169" s="79"/>
      <c r="L169" s="80"/>
    </row>
    <row r="170" ht="13.5" customHeight="1">
      <c r="C170" s="69"/>
      <c r="D170" s="69"/>
      <c r="E170" s="76"/>
      <c r="F170" s="76"/>
      <c r="G170" s="76"/>
      <c r="H170" s="77"/>
      <c r="I170" s="78"/>
      <c r="K170" s="79"/>
      <c r="L170" s="80"/>
    </row>
    <row r="171" ht="13.5" customHeight="1">
      <c r="C171" s="69"/>
      <c r="D171" s="69"/>
      <c r="E171" s="76"/>
      <c r="F171" s="76"/>
      <c r="G171" s="76"/>
      <c r="H171" s="77"/>
      <c r="I171" s="78"/>
      <c r="K171" s="79"/>
      <c r="L171" s="80"/>
    </row>
    <row r="172" ht="13.5" customHeight="1">
      <c r="C172" s="69"/>
      <c r="D172" s="69"/>
      <c r="E172" s="76"/>
      <c r="F172" s="76"/>
      <c r="G172" s="76"/>
      <c r="H172" s="77"/>
      <c r="I172" s="78"/>
      <c r="K172" s="79"/>
      <c r="L172" s="80"/>
    </row>
    <row r="173" ht="13.5" customHeight="1">
      <c r="C173" s="69"/>
      <c r="D173" s="69"/>
      <c r="E173" s="76"/>
      <c r="F173" s="76"/>
      <c r="G173" s="76"/>
      <c r="H173" s="77"/>
      <c r="I173" s="78"/>
      <c r="K173" s="79"/>
      <c r="L173" s="80"/>
    </row>
    <row r="174" ht="13.5" customHeight="1">
      <c r="C174" s="69"/>
      <c r="D174" s="69"/>
      <c r="E174" s="76"/>
      <c r="F174" s="76"/>
      <c r="G174" s="76"/>
      <c r="H174" s="77"/>
      <c r="I174" s="78"/>
      <c r="K174" s="79"/>
      <c r="L174" s="80"/>
    </row>
    <row r="175" ht="13.5" customHeight="1">
      <c r="C175" s="69"/>
      <c r="D175" s="69"/>
      <c r="E175" s="76"/>
      <c r="F175" s="76"/>
      <c r="G175" s="76"/>
      <c r="H175" s="77"/>
      <c r="I175" s="78"/>
      <c r="K175" s="79"/>
      <c r="L175" s="80"/>
    </row>
    <row r="176" ht="13.5" customHeight="1">
      <c r="C176" s="69"/>
      <c r="D176" s="69"/>
      <c r="E176" s="76"/>
      <c r="F176" s="76"/>
      <c r="G176" s="76"/>
      <c r="H176" s="77"/>
      <c r="I176" s="78"/>
      <c r="K176" s="79"/>
      <c r="L176" s="80"/>
    </row>
    <row r="177" ht="13.5" customHeight="1">
      <c r="C177" s="69"/>
      <c r="D177" s="69"/>
      <c r="E177" s="76"/>
      <c r="F177" s="76"/>
      <c r="G177" s="76"/>
      <c r="H177" s="77"/>
      <c r="I177" s="78"/>
      <c r="K177" s="79"/>
      <c r="L177" s="80"/>
    </row>
    <row r="178" ht="13.5" customHeight="1">
      <c r="C178" s="69"/>
      <c r="D178" s="69"/>
      <c r="E178" s="76"/>
      <c r="F178" s="76"/>
      <c r="G178" s="76"/>
      <c r="H178" s="77"/>
      <c r="I178" s="78"/>
      <c r="K178" s="79"/>
      <c r="L178" s="80"/>
    </row>
    <row r="179" ht="13.5" customHeight="1">
      <c r="C179" s="69"/>
      <c r="D179" s="69"/>
      <c r="E179" s="76"/>
      <c r="F179" s="76"/>
      <c r="G179" s="76"/>
      <c r="H179" s="77"/>
      <c r="I179" s="78"/>
      <c r="K179" s="79"/>
      <c r="L179" s="80"/>
    </row>
    <row r="180" ht="13.5" customHeight="1">
      <c r="C180" s="69"/>
      <c r="D180" s="69"/>
      <c r="E180" s="76"/>
      <c r="F180" s="76"/>
      <c r="G180" s="76"/>
      <c r="H180" s="77"/>
      <c r="I180" s="78"/>
      <c r="K180" s="79"/>
      <c r="L180" s="80"/>
    </row>
    <row r="181" ht="13.5" customHeight="1">
      <c r="C181" s="69"/>
      <c r="D181" s="69"/>
      <c r="E181" s="76"/>
      <c r="F181" s="76"/>
      <c r="G181" s="76"/>
      <c r="H181" s="77"/>
      <c r="I181" s="78"/>
      <c r="K181" s="79"/>
      <c r="L181" s="80"/>
    </row>
    <row r="182" ht="13.5" customHeight="1">
      <c r="C182" s="69"/>
      <c r="D182" s="69"/>
      <c r="E182" s="76"/>
      <c r="F182" s="76"/>
      <c r="G182" s="76"/>
      <c r="H182" s="77"/>
      <c r="I182" s="78"/>
      <c r="K182" s="79"/>
      <c r="L182" s="80"/>
    </row>
    <row r="183" ht="13.5" customHeight="1">
      <c r="C183" s="69"/>
      <c r="D183" s="69"/>
      <c r="E183" s="76"/>
      <c r="F183" s="76"/>
      <c r="G183" s="76"/>
      <c r="H183" s="77"/>
      <c r="I183" s="78"/>
      <c r="K183" s="79"/>
      <c r="L183" s="80"/>
    </row>
    <row r="184" ht="13.5" customHeight="1">
      <c r="C184" s="69"/>
      <c r="D184" s="69"/>
      <c r="E184" s="76"/>
      <c r="F184" s="76"/>
      <c r="G184" s="76"/>
      <c r="H184" s="77"/>
      <c r="I184" s="78"/>
      <c r="K184" s="79"/>
      <c r="L184" s="80"/>
    </row>
    <row r="185" ht="13.5" customHeight="1">
      <c r="C185" s="69"/>
      <c r="D185" s="69"/>
      <c r="E185" s="76"/>
      <c r="F185" s="76"/>
      <c r="G185" s="76"/>
      <c r="H185" s="77"/>
      <c r="I185" s="78"/>
      <c r="K185" s="79"/>
      <c r="L185" s="80"/>
    </row>
    <row r="186" ht="13.5" customHeight="1">
      <c r="C186" s="69"/>
      <c r="D186" s="69"/>
      <c r="E186" s="76"/>
      <c r="F186" s="76"/>
      <c r="G186" s="76"/>
      <c r="H186" s="77"/>
      <c r="I186" s="78"/>
      <c r="K186" s="79"/>
      <c r="L186" s="80"/>
    </row>
    <row r="187" ht="13.5" customHeight="1">
      <c r="C187" s="69"/>
      <c r="D187" s="69"/>
      <c r="E187" s="76"/>
      <c r="F187" s="76"/>
      <c r="G187" s="76"/>
      <c r="H187" s="77"/>
      <c r="I187" s="78"/>
      <c r="K187" s="79"/>
      <c r="L187" s="80"/>
    </row>
    <row r="188" ht="13.5" customHeight="1">
      <c r="C188" s="69"/>
      <c r="D188" s="69"/>
      <c r="E188" s="76"/>
      <c r="F188" s="76"/>
      <c r="G188" s="76"/>
      <c r="H188" s="77"/>
      <c r="I188" s="78"/>
      <c r="K188" s="79"/>
      <c r="L188" s="80"/>
    </row>
    <row r="189" ht="13.5" customHeight="1">
      <c r="C189" s="69"/>
      <c r="D189" s="69"/>
      <c r="E189" s="76"/>
      <c r="F189" s="76"/>
      <c r="G189" s="76"/>
      <c r="H189" s="77"/>
      <c r="I189" s="78"/>
      <c r="K189" s="79"/>
      <c r="L189" s="80"/>
    </row>
    <row r="190" ht="13.5" customHeight="1">
      <c r="C190" s="69"/>
      <c r="D190" s="69"/>
      <c r="E190" s="76"/>
      <c r="F190" s="76"/>
      <c r="G190" s="76"/>
      <c r="H190" s="77"/>
      <c r="I190" s="78"/>
      <c r="K190" s="79"/>
      <c r="L190" s="80"/>
    </row>
    <row r="191" ht="13.5" customHeight="1">
      <c r="C191" s="69"/>
      <c r="D191" s="69"/>
      <c r="E191" s="76"/>
      <c r="F191" s="76"/>
      <c r="G191" s="76"/>
      <c r="H191" s="77"/>
      <c r="I191" s="78"/>
      <c r="K191" s="79"/>
      <c r="L191" s="80"/>
    </row>
    <row r="192" ht="13.5" customHeight="1">
      <c r="C192" s="69"/>
      <c r="D192" s="69"/>
      <c r="E192" s="76"/>
      <c r="F192" s="76"/>
      <c r="G192" s="76"/>
      <c r="H192" s="77"/>
      <c r="I192" s="78"/>
      <c r="K192" s="79"/>
      <c r="L192" s="80"/>
    </row>
    <row r="193" ht="13.5" customHeight="1">
      <c r="C193" s="69"/>
      <c r="D193" s="69"/>
      <c r="E193" s="76"/>
      <c r="F193" s="76"/>
      <c r="G193" s="76"/>
      <c r="H193" s="77"/>
      <c r="I193" s="78"/>
      <c r="K193" s="79"/>
      <c r="L193" s="80"/>
    </row>
    <row r="194" ht="13.5" customHeight="1">
      <c r="C194" s="69"/>
      <c r="D194" s="69"/>
      <c r="E194" s="76"/>
      <c r="F194" s="76"/>
      <c r="G194" s="76"/>
      <c r="H194" s="77"/>
      <c r="I194" s="78"/>
      <c r="K194" s="79"/>
      <c r="L194" s="80"/>
    </row>
    <row r="195" ht="13.5" customHeight="1">
      <c r="C195" s="69"/>
      <c r="D195" s="69"/>
      <c r="E195" s="76"/>
      <c r="F195" s="76"/>
      <c r="G195" s="76"/>
      <c r="H195" s="77"/>
      <c r="I195" s="78"/>
      <c r="K195" s="79"/>
      <c r="L195" s="80"/>
    </row>
    <row r="196" ht="13.5" customHeight="1">
      <c r="C196" s="69"/>
      <c r="D196" s="69"/>
      <c r="E196" s="76"/>
      <c r="F196" s="76"/>
      <c r="G196" s="76"/>
      <c r="H196" s="77"/>
      <c r="I196" s="78"/>
      <c r="K196" s="79"/>
      <c r="L196" s="80"/>
    </row>
    <row r="197" ht="13.5" customHeight="1">
      <c r="C197" s="69"/>
      <c r="D197" s="69"/>
      <c r="E197" s="76"/>
      <c r="F197" s="76"/>
      <c r="G197" s="76"/>
      <c r="H197" s="77"/>
      <c r="I197" s="78"/>
      <c r="K197" s="79"/>
      <c r="L197" s="80"/>
    </row>
    <row r="198" ht="13.5" customHeight="1">
      <c r="C198" s="69"/>
      <c r="D198" s="69"/>
      <c r="E198" s="76"/>
      <c r="F198" s="76"/>
      <c r="G198" s="76"/>
      <c r="H198" s="77"/>
      <c r="I198" s="78"/>
      <c r="K198" s="79"/>
      <c r="L198" s="80"/>
    </row>
    <row r="199" ht="13.5" customHeight="1">
      <c r="C199" s="69"/>
      <c r="D199" s="69"/>
      <c r="E199" s="76"/>
      <c r="F199" s="76"/>
      <c r="G199" s="76"/>
      <c r="H199" s="77"/>
      <c r="I199" s="78"/>
      <c r="K199" s="79"/>
      <c r="L199" s="80"/>
    </row>
    <row r="200" ht="13.5" customHeight="1">
      <c r="C200" s="69"/>
      <c r="D200" s="69"/>
      <c r="E200" s="76"/>
      <c r="F200" s="76"/>
      <c r="G200" s="76"/>
      <c r="H200" s="77"/>
      <c r="I200" s="78"/>
      <c r="K200" s="79"/>
      <c r="L200" s="80"/>
    </row>
    <row r="201" ht="13.5" customHeight="1">
      <c r="C201" s="69"/>
      <c r="D201" s="69"/>
      <c r="E201" s="76"/>
      <c r="F201" s="76"/>
      <c r="G201" s="76"/>
      <c r="H201" s="77"/>
      <c r="I201" s="78"/>
      <c r="K201" s="79"/>
      <c r="L201" s="80"/>
    </row>
    <row r="202" ht="13.5" customHeight="1">
      <c r="C202" s="69"/>
      <c r="D202" s="69"/>
      <c r="E202" s="76"/>
      <c r="F202" s="76"/>
      <c r="G202" s="76"/>
      <c r="H202" s="77"/>
      <c r="I202" s="78"/>
      <c r="K202" s="79"/>
      <c r="L202" s="80"/>
    </row>
    <row r="203" ht="13.5" customHeight="1">
      <c r="C203" s="69"/>
      <c r="D203" s="69"/>
      <c r="E203" s="76"/>
      <c r="F203" s="76"/>
      <c r="G203" s="76"/>
      <c r="H203" s="77"/>
      <c r="I203" s="78"/>
      <c r="K203" s="79"/>
      <c r="L203" s="80"/>
    </row>
    <row r="204" ht="13.5" customHeight="1">
      <c r="C204" s="69"/>
      <c r="D204" s="69"/>
      <c r="E204" s="76"/>
      <c r="F204" s="76"/>
      <c r="G204" s="76"/>
      <c r="H204" s="77"/>
      <c r="I204" s="78"/>
      <c r="K204" s="79"/>
      <c r="L204" s="80"/>
    </row>
    <row r="205" ht="13.5" customHeight="1">
      <c r="C205" s="69"/>
      <c r="D205" s="69"/>
      <c r="E205" s="76"/>
      <c r="F205" s="76"/>
      <c r="G205" s="76"/>
      <c r="H205" s="77"/>
      <c r="I205" s="78"/>
      <c r="K205" s="79"/>
      <c r="L205" s="80"/>
    </row>
    <row r="206" ht="13.5" customHeight="1">
      <c r="C206" s="69"/>
      <c r="D206" s="69"/>
      <c r="E206" s="76"/>
      <c r="F206" s="76"/>
      <c r="G206" s="76"/>
      <c r="H206" s="77"/>
      <c r="I206" s="78"/>
      <c r="K206" s="79"/>
      <c r="L206" s="80"/>
    </row>
    <row r="207" ht="13.5" customHeight="1">
      <c r="C207" s="69"/>
      <c r="D207" s="69"/>
      <c r="E207" s="76"/>
      <c r="F207" s="76"/>
      <c r="G207" s="76"/>
      <c r="H207" s="77"/>
      <c r="I207" s="78"/>
      <c r="K207" s="79"/>
      <c r="L207" s="80"/>
    </row>
    <row r="208" ht="13.5" customHeight="1">
      <c r="C208" s="69"/>
      <c r="D208" s="69"/>
      <c r="E208" s="76"/>
      <c r="F208" s="76"/>
      <c r="G208" s="76"/>
      <c r="H208" s="77"/>
      <c r="I208" s="78"/>
      <c r="K208" s="79"/>
      <c r="L208" s="80"/>
    </row>
    <row r="209" ht="13.5" customHeight="1">
      <c r="C209" s="69"/>
      <c r="D209" s="69"/>
      <c r="E209" s="76"/>
      <c r="F209" s="76"/>
      <c r="G209" s="76"/>
      <c r="H209" s="77"/>
      <c r="I209" s="78"/>
      <c r="K209" s="79"/>
      <c r="L209" s="80"/>
    </row>
    <row r="210" ht="13.5" customHeight="1">
      <c r="C210" s="69"/>
      <c r="D210" s="69"/>
      <c r="E210" s="76"/>
      <c r="F210" s="76"/>
      <c r="G210" s="76"/>
      <c r="H210" s="77"/>
      <c r="I210" s="78"/>
      <c r="K210" s="79"/>
      <c r="L210" s="80"/>
    </row>
    <row r="211" ht="13.5" customHeight="1">
      <c r="C211" s="69"/>
      <c r="D211" s="69"/>
      <c r="E211" s="76"/>
      <c r="F211" s="76"/>
      <c r="G211" s="76"/>
      <c r="H211" s="77"/>
      <c r="I211" s="78"/>
      <c r="K211" s="79"/>
      <c r="L211" s="80"/>
    </row>
    <row r="212" ht="13.5" customHeight="1">
      <c r="C212" s="69"/>
      <c r="D212" s="69"/>
      <c r="E212" s="76"/>
      <c r="F212" s="76"/>
      <c r="G212" s="76"/>
      <c r="H212" s="77"/>
      <c r="I212" s="78"/>
      <c r="K212" s="79"/>
      <c r="L212" s="80"/>
    </row>
    <row r="213" ht="13.5" customHeight="1">
      <c r="C213" s="69"/>
      <c r="D213" s="69"/>
      <c r="E213" s="76"/>
      <c r="F213" s="76"/>
      <c r="G213" s="76"/>
      <c r="H213" s="77"/>
      <c r="I213" s="78"/>
      <c r="K213" s="79"/>
      <c r="L213" s="80"/>
    </row>
    <row r="214" ht="13.5" customHeight="1">
      <c r="C214" s="69"/>
      <c r="D214" s="69"/>
      <c r="E214" s="76"/>
      <c r="F214" s="76"/>
      <c r="G214" s="76"/>
      <c r="H214" s="77"/>
      <c r="I214" s="78"/>
      <c r="K214" s="79"/>
      <c r="L214" s="80"/>
    </row>
    <row r="215" ht="13.5" customHeight="1">
      <c r="C215" s="69"/>
      <c r="D215" s="69"/>
      <c r="E215" s="76"/>
      <c r="F215" s="76"/>
      <c r="G215" s="76"/>
      <c r="H215" s="77"/>
      <c r="I215" s="78"/>
      <c r="K215" s="79"/>
      <c r="L215" s="80"/>
    </row>
    <row r="216" ht="13.5" customHeight="1">
      <c r="C216" s="69"/>
      <c r="D216" s="69"/>
      <c r="E216" s="76"/>
      <c r="F216" s="76"/>
      <c r="G216" s="76"/>
      <c r="H216" s="77"/>
      <c r="I216" s="78"/>
      <c r="K216" s="79"/>
      <c r="L216" s="80"/>
    </row>
    <row r="217" ht="13.5" customHeight="1">
      <c r="C217" s="69"/>
      <c r="D217" s="69"/>
      <c r="E217" s="76"/>
      <c r="F217" s="76"/>
      <c r="G217" s="76"/>
      <c r="H217" s="77"/>
      <c r="I217" s="78"/>
      <c r="K217" s="79"/>
      <c r="L217" s="80"/>
    </row>
    <row r="218" ht="13.5" customHeight="1">
      <c r="C218" s="69"/>
      <c r="D218" s="69"/>
      <c r="E218" s="76"/>
      <c r="F218" s="76"/>
      <c r="G218" s="76"/>
      <c r="H218" s="77"/>
      <c r="I218" s="78"/>
      <c r="K218" s="79"/>
      <c r="L218" s="80"/>
    </row>
    <row r="219" ht="13.5" customHeight="1">
      <c r="C219" s="69"/>
      <c r="D219" s="69"/>
      <c r="E219" s="76"/>
      <c r="F219" s="76"/>
      <c r="G219" s="76"/>
      <c r="H219" s="77"/>
      <c r="I219" s="78"/>
      <c r="K219" s="79"/>
      <c r="L219" s="80"/>
    </row>
    <row r="220" ht="13.5" customHeight="1">
      <c r="C220" s="69"/>
      <c r="D220" s="69"/>
      <c r="E220" s="76"/>
      <c r="F220" s="76"/>
      <c r="G220" s="76"/>
      <c r="H220" s="77"/>
      <c r="I220" s="78"/>
      <c r="K220" s="79"/>
      <c r="L220" s="80"/>
    </row>
    <row r="221" ht="13.5" customHeight="1">
      <c r="C221" s="69"/>
      <c r="D221" s="69"/>
      <c r="E221" s="76"/>
      <c r="F221" s="76"/>
      <c r="G221" s="76"/>
      <c r="H221" s="77"/>
      <c r="I221" s="78"/>
      <c r="K221" s="79"/>
      <c r="L221" s="80"/>
    </row>
    <row r="222" ht="13.5" customHeight="1">
      <c r="C222" s="69"/>
      <c r="D222" s="69"/>
      <c r="E222" s="76"/>
      <c r="F222" s="76"/>
      <c r="G222" s="76"/>
      <c r="H222" s="77"/>
      <c r="I222" s="78"/>
      <c r="K222" s="79"/>
      <c r="L222" s="80"/>
    </row>
    <row r="223" ht="13.5" customHeight="1">
      <c r="C223" s="69"/>
      <c r="D223" s="69"/>
      <c r="E223" s="76"/>
      <c r="F223" s="76"/>
      <c r="G223" s="76"/>
      <c r="H223" s="77"/>
      <c r="I223" s="78"/>
      <c r="K223" s="79"/>
      <c r="L223" s="80"/>
    </row>
    <row r="224" ht="13.5" customHeight="1">
      <c r="C224" s="69"/>
      <c r="D224" s="69"/>
      <c r="E224" s="76"/>
      <c r="F224" s="76"/>
      <c r="G224" s="76"/>
      <c r="H224" s="77"/>
      <c r="I224" s="78"/>
      <c r="K224" s="79"/>
      <c r="L224" s="80"/>
    </row>
    <row r="225" ht="13.5" customHeight="1">
      <c r="C225" s="69"/>
      <c r="D225" s="69"/>
      <c r="E225" s="76"/>
      <c r="F225" s="76"/>
      <c r="G225" s="76"/>
      <c r="H225" s="77"/>
      <c r="I225" s="78"/>
      <c r="K225" s="79"/>
      <c r="L225" s="80"/>
    </row>
    <row r="226" ht="13.5" customHeight="1">
      <c r="C226" s="69"/>
      <c r="D226" s="69"/>
      <c r="E226" s="76"/>
      <c r="F226" s="76"/>
      <c r="G226" s="76"/>
      <c r="H226" s="77"/>
      <c r="I226" s="78"/>
      <c r="K226" s="79"/>
      <c r="L226" s="80"/>
    </row>
    <row r="227" ht="13.5" customHeight="1">
      <c r="C227" s="69"/>
      <c r="D227" s="69"/>
      <c r="E227" s="76"/>
      <c r="F227" s="76"/>
      <c r="G227" s="76"/>
      <c r="H227" s="77"/>
      <c r="I227" s="78"/>
      <c r="K227" s="79"/>
      <c r="L227" s="80"/>
    </row>
    <row r="228" ht="13.5" customHeight="1">
      <c r="C228" s="69"/>
      <c r="D228" s="69"/>
      <c r="E228" s="76"/>
      <c r="F228" s="76"/>
      <c r="G228" s="76"/>
      <c r="H228" s="77"/>
      <c r="I228" s="78"/>
      <c r="K228" s="79"/>
      <c r="L228" s="80"/>
    </row>
    <row r="229" ht="13.5" customHeight="1">
      <c r="C229" s="69"/>
      <c r="D229" s="69"/>
      <c r="E229" s="76"/>
      <c r="F229" s="76"/>
      <c r="G229" s="76"/>
      <c r="H229" s="77"/>
      <c r="I229" s="78"/>
      <c r="K229" s="79"/>
      <c r="L229" s="80"/>
    </row>
    <row r="230" ht="13.5" customHeight="1">
      <c r="C230" s="69"/>
      <c r="D230" s="69"/>
      <c r="E230" s="76"/>
      <c r="F230" s="76"/>
      <c r="G230" s="76"/>
      <c r="H230" s="77"/>
      <c r="I230" s="78"/>
      <c r="K230" s="79"/>
      <c r="L230" s="80"/>
    </row>
    <row r="231" ht="13.5" customHeight="1">
      <c r="C231" s="69"/>
      <c r="D231" s="69"/>
      <c r="E231" s="76"/>
      <c r="F231" s="76"/>
      <c r="G231" s="76"/>
      <c r="H231" s="77"/>
      <c r="I231" s="78"/>
      <c r="K231" s="79"/>
      <c r="L231" s="80"/>
    </row>
    <row r="232" ht="13.5" customHeight="1">
      <c r="C232" s="69"/>
      <c r="D232" s="69"/>
      <c r="E232" s="76"/>
      <c r="F232" s="76"/>
      <c r="G232" s="76"/>
      <c r="H232" s="77"/>
      <c r="I232" s="78"/>
      <c r="K232" s="79"/>
      <c r="L232" s="80"/>
    </row>
    <row r="233" ht="13.5" customHeight="1">
      <c r="C233" s="69"/>
      <c r="D233" s="69"/>
      <c r="E233" s="76"/>
      <c r="F233" s="76"/>
      <c r="G233" s="76"/>
      <c r="H233" s="77"/>
      <c r="I233" s="78"/>
      <c r="K233" s="79"/>
      <c r="L233" s="80"/>
    </row>
    <row r="234" ht="13.5" customHeight="1">
      <c r="C234" s="69"/>
      <c r="D234" s="69"/>
      <c r="E234" s="76"/>
      <c r="F234" s="76"/>
      <c r="G234" s="76"/>
      <c r="H234" s="77"/>
      <c r="I234" s="78"/>
      <c r="K234" s="79"/>
      <c r="L234" s="80"/>
    </row>
    <row r="235" ht="13.5" customHeight="1">
      <c r="C235" s="69"/>
      <c r="D235" s="69"/>
      <c r="E235" s="76"/>
      <c r="F235" s="76"/>
      <c r="G235" s="76"/>
      <c r="H235" s="77"/>
      <c r="I235" s="78"/>
      <c r="K235" s="79"/>
      <c r="L235" s="80"/>
    </row>
    <row r="236" ht="13.5" customHeight="1">
      <c r="C236" s="69"/>
      <c r="D236" s="69"/>
      <c r="E236" s="76"/>
      <c r="F236" s="76"/>
      <c r="G236" s="76"/>
      <c r="H236" s="77"/>
      <c r="I236" s="78"/>
      <c r="K236" s="79"/>
      <c r="L236" s="80"/>
    </row>
    <row r="237" ht="13.5" customHeight="1">
      <c r="C237" s="69"/>
      <c r="D237" s="69"/>
      <c r="E237" s="76"/>
      <c r="F237" s="76"/>
      <c r="G237" s="76"/>
      <c r="H237" s="77"/>
      <c r="I237" s="78"/>
      <c r="K237" s="79"/>
      <c r="L237" s="80"/>
    </row>
    <row r="238" ht="13.5" customHeight="1">
      <c r="C238" s="69"/>
      <c r="D238" s="69"/>
      <c r="E238" s="76"/>
      <c r="F238" s="76"/>
      <c r="G238" s="76"/>
      <c r="H238" s="77"/>
      <c r="I238" s="78"/>
      <c r="K238" s="79"/>
      <c r="L238" s="80"/>
    </row>
    <row r="239" ht="13.5" customHeight="1">
      <c r="C239" s="69"/>
      <c r="D239" s="69"/>
      <c r="E239" s="76"/>
      <c r="F239" s="76"/>
      <c r="G239" s="76"/>
      <c r="H239" s="77"/>
      <c r="I239" s="78"/>
      <c r="K239" s="79"/>
      <c r="L239" s="80"/>
    </row>
    <row r="240" ht="13.5" customHeight="1">
      <c r="C240" s="69"/>
      <c r="D240" s="69"/>
      <c r="E240" s="76"/>
      <c r="F240" s="76"/>
      <c r="G240" s="76"/>
      <c r="H240" s="77"/>
      <c r="I240" s="78"/>
      <c r="K240" s="79"/>
      <c r="L240" s="80"/>
    </row>
    <row r="241" ht="13.5" customHeight="1">
      <c r="C241" s="69"/>
      <c r="D241" s="69"/>
      <c r="E241" s="76"/>
      <c r="F241" s="76"/>
      <c r="G241" s="76"/>
      <c r="H241" s="77"/>
      <c r="I241" s="78"/>
      <c r="K241" s="79"/>
      <c r="L241" s="80"/>
    </row>
    <row r="242" ht="13.5" customHeight="1">
      <c r="C242" s="69"/>
      <c r="D242" s="69"/>
      <c r="E242" s="76"/>
      <c r="F242" s="76"/>
      <c r="G242" s="76"/>
      <c r="H242" s="77"/>
      <c r="I242" s="78"/>
      <c r="K242" s="79"/>
      <c r="L242" s="80"/>
    </row>
    <row r="243" ht="13.5" customHeight="1">
      <c r="C243" s="69"/>
      <c r="D243" s="69"/>
      <c r="E243" s="76"/>
      <c r="F243" s="76"/>
      <c r="G243" s="76"/>
      <c r="H243" s="77"/>
      <c r="I243" s="78"/>
      <c r="K243" s="79"/>
      <c r="L243" s="80"/>
    </row>
    <row r="244" ht="13.5" customHeight="1">
      <c r="C244" s="69"/>
      <c r="D244" s="69"/>
      <c r="E244" s="76"/>
      <c r="F244" s="76"/>
      <c r="G244" s="76"/>
      <c r="H244" s="77"/>
      <c r="I244" s="78"/>
      <c r="K244" s="79"/>
      <c r="L244" s="80"/>
    </row>
    <row r="245" ht="13.5" customHeight="1">
      <c r="C245" s="69"/>
      <c r="D245" s="69"/>
      <c r="E245" s="76"/>
      <c r="F245" s="76"/>
      <c r="G245" s="76"/>
      <c r="H245" s="77"/>
      <c r="I245" s="78"/>
      <c r="K245" s="79"/>
      <c r="L245" s="80"/>
    </row>
    <row r="246" ht="13.5" customHeight="1">
      <c r="C246" s="69"/>
      <c r="D246" s="69"/>
      <c r="E246" s="76"/>
      <c r="F246" s="76"/>
      <c r="G246" s="76"/>
      <c r="H246" s="77"/>
      <c r="I246" s="78"/>
      <c r="K246" s="79"/>
      <c r="L246" s="80"/>
    </row>
    <row r="247" ht="13.5" customHeight="1">
      <c r="C247" s="69"/>
      <c r="D247" s="69"/>
      <c r="E247" s="76"/>
      <c r="F247" s="76"/>
      <c r="G247" s="76"/>
      <c r="H247" s="77"/>
      <c r="I247" s="78"/>
      <c r="K247" s="79"/>
      <c r="L247" s="80"/>
    </row>
    <row r="248" ht="13.5" customHeight="1">
      <c r="C248" s="69"/>
      <c r="D248" s="69"/>
      <c r="E248" s="76"/>
      <c r="F248" s="76"/>
      <c r="G248" s="76"/>
      <c r="H248" s="77"/>
      <c r="I248" s="78"/>
      <c r="K248" s="79"/>
      <c r="L248" s="80"/>
    </row>
    <row r="249" ht="13.5" customHeight="1">
      <c r="C249" s="69"/>
      <c r="D249" s="69"/>
      <c r="E249" s="76"/>
      <c r="F249" s="76"/>
      <c r="G249" s="76"/>
      <c r="H249" s="77"/>
      <c r="I249" s="78"/>
      <c r="K249" s="79"/>
      <c r="L249" s="80"/>
    </row>
    <row r="250" ht="13.5" customHeight="1">
      <c r="C250" s="69"/>
      <c r="D250" s="69"/>
      <c r="E250" s="76"/>
      <c r="F250" s="76"/>
      <c r="G250" s="76"/>
      <c r="H250" s="77"/>
      <c r="I250" s="78"/>
      <c r="K250" s="79"/>
      <c r="L250" s="80"/>
    </row>
    <row r="251" ht="13.5" customHeight="1">
      <c r="C251" s="69"/>
      <c r="D251" s="69"/>
      <c r="E251" s="76"/>
      <c r="F251" s="76"/>
      <c r="G251" s="76"/>
      <c r="H251" s="77"/>
      <c r="I251" s="78"/>
      <c r="K251" s="79"/>
      <c r="L251" s="80"/>
    </row>
    <row r="252" ht="13.5" customHeight="1">
      <c r="C252" s="69"/>
      <c r="D252" s="69"/>
      <c r="E252" s="76"/>
      <c r="F252" s="76"/>
      <c r="G252" s="76"/>
      <c r="H252" s="77"/>
      <c r="I252" s="78"/>
      <c r="K252" s="79"/>
      <c r="L252" s="80"/>
    </row>
    <row r="253" ht="13.5" customHeight="1">
      <c r="C253" s="69"/>
      <c r="D253" s="69"/>
      <c r="E253" s="76"/>
      <c r="F253" s="76"/>
      <c r="G253" s="76"/>
      <c r="H253" s="77"/>
      <c r="I253" s="78"/>
      <c r="K253" s="79"/>
      <c r="L253" s="80"/>
    </row>
    <row r="254" ht="13.5" customHeight="1">
      <c r="C254" s="69"/>
      <c r="D254" s="69"/>
      <c r="E254" s="76"/>
      <c r="F254" s="76"/>
      <c r="G254" s="76"/>
      <c r="H254" s="77"/>
      <c r="I254" s="78"/>
      <c r="K254" s="79"/>
      <c r="L254" s="80"/>
    </row>
    <row r="255" ht="13.5" customHeight="1">
      <c r="C255" s="69"/>
      <c r="D255" s="69"/>
      <c r="E255" s="76"/>
      <c r="F255" s="76"/>
      <c r="G255" s="76"/>
      <c r="H255" s="77"/>
      <c r="I255" s="78"/>
      <c r="K255" s="79"/>
      <c r="L255" s="80"/>
    </row>
    <row r="256" ht="13.5" customHeight="1">
      <c r="C256" s="69"/>
      <c r="D256" s="69"/>
      <c r="E256" s="76"/>
      <c r="F256" s="76"/>
      <c r="G256" s="76"/>
      <c r="H256" s="77"/>
      <c r="I256" s="78"/>
      <c r="K256" s="79"/>
      <c r="L256" s="80"/>
    </row>
    <row r="257" ht="13.5" customHeight="1">
      <c r="C257" s="69"/>
      <c r="D257" s="69"/>
      <c r="E257" s="76"/>
      <c r="F257" s="76"/>
      <c r="G257" s="76"/>
      <c r="H257" s="77"/>
      <c r="I257" s="78"/>
      <c r="K257" s="79"/>
      <c r="L257" s="80"/>
    </row>
    <row r="258" ht="13.5" customHeight="1">
      <c r="C258" s="69"/>
      <c r="D258" s="69"/>
      <c r="E258" s="76"/>
      <c r="F258" s="76"/>
      <c r="G258" s="76"/>
      <c r="H258" s="77"/>
      <c r="I258" s="78"/>
      <c r="K258" s="79"/>
      <c r="L258" s="80"/>
    </row>
    <row r="259" ht="13.5" customHeight="1">
      <c r="C259" s="69"/>
      <c r="D259" s="69"/>
      <c r="E259" s="76"/>
      <c r="F259" s="76"/>
      <c r="G259" s="76"/>
      <c r="H259" s="77"/>
      <c r="I259" s="78"/>
      <c r="K259" s="79"/>
      <c r="L259" s="80"/>
    </row>
    <row r="260" ht="13.5" customHeight="1">
      <c r="C260" s="69"/>
      <c r="D260" s="69"/>
      <c r="E260" s="76"/>
      <c r="F260" s="76"/>
      <c r="G260" s="76"/>
      <c r="H260" s="77"/>
      <c r="I260" s="78"/>
      <c r="K260" s="79"/>
      <c r="L260" s="80"/>
    </row>
    <row r="261" ht="13.5" customHeight="1">
      <c r="C261" s="69"/>
      <c r="D261" s="69"/>
      <c r="E261" s="76"/>
      <c r="F261" s="76"/>
      <c r="G261" s="76"/>
      <c r="H261" s="77"/>
      <c r="I261" s="78"/>
      <c r="K261" s="79"/>
      <c r="L261" s="80"/>
    </row>
    <row r="262" ht="13.5" customHeight="1">
      <c r="C262" s="69"/>
      <c r="D262" s="69"/>
      <c r="E262" s="76"/>
      <c r="F262" s="76"/>
      <c r="G262" s="76"/>
      <c r="H262" s="77"/>
      <c r="I262" s="78"/>
      <c r="K262" s="79"/>
      <c r="L262" s="80"/>
    </row>
    <row r="263" ht="13.5" customHeight="1">
      <c r="C263" s="69"/>
      <c r="D263" s="69"/>
      <c r="E263" s="76"/>
      <c r="F263" s="76"/>
      <c r="G263" s="76"/>
      <c r="H263" s="77"/>
      <c r="I263" s="78"/>
      <c r="K263" s="79"/>
      <c r="L263" s="80"/>
    </row>
    <row r="264" ht="13.5" customHeight="1">
      <c r="C264" s="69"/>
      <c r="D264" s="69"/>
      <c r="E264" s="76"/>
      <c r="F264" s="76"/>
      <c r="G264" s="76"/>
      <c r="H264" s="77"/>
      <c r="I264" s="78"/>
      <c r="K264" s="79"/>
      <c r="L264" s="80"/>
    </row>
    <row r="265" ht="13.5" customHeight="1">
      <c r="C265" s="69"/>
      <c r="D265" s="69"/>
      <c r="E265" s="76"/>
      <c r="F265" s="76"/>
      <c r="G265" s="76"/>
      <c r="H265" s="77"/>
      <c r="I265" s="78"/>
      <c r="K265" s="79"/>
      <c r="L265" s="80"/>
    </row>
    <row r="266" ht="13.5" customHeight="1">
      <c r="C266" s="69"/>
      <c r="D266" s="69"/>
      <c r="E266" s="76"/>
      <c r="F266" s="76"/>
      <c r="G266" s="76"/>
      <c r="H266" s="77"/>
      <c r="I266" s="78"/>
      <c r="K266" s="79"/>
      <c r="L266" s="80"/>
    </row>
    <row r="267" ht="13.5" customHeight="1">
      <c r="C267" s="69"/>
      <c r="D267" s="69"/>
      <c r="E267" s="76"/>
      <c r="F267" s="76"/>
      <c r="G267" s="76"/>
      <c r="H267" s="77"/>
      <c r="I267" s="78"/>
      <c r="K267" s="79"/>
      <c r="L267" s="80"/>
    </row>
    <row r="268" ht="13.5" customHeight="1">
      <c r="C268" s="69"/>
      <c r="D268" s="69"/>
      <c r="E268" s="76"/>
      <c r="F268" s="76"/>
      <c r="G268" s="76"/>
      <c r="H268" s="77"/>
      <c r="I268" s="78"/>
      <c r="K268" s="79"/>
      <c r="L268" s="80"/>
    </row>
    <row r="269" ht="13.5" customHeight="1">
      <c r="C269" s="69"/>
      <c r="D269" s="69"/>
      <c r="E269" s="76"/>
      <c r="F269" s="76"/>
      <c r="G269" s="76"/>
      <c r="H269" s="77"/>
      <c r="I269" s="78"/>
      <c r="K269" s="79"/>
      <c r="L269" s="80"/>
    </row>
    <row r="270" ht="13.5" customHeight="1">
      <c r="C270" s="69"/>
      <c r="D270" s="69"/>
      <c r="E270" s="76"/>
      <c r="F270" s="76"/>
      <c r="G270" s="76"/>
      <c r="H270" s="77"/>
      <c r="I270" s="78"/>
      <c r="K270" s="79"/>
      <c r="L270" s="80"/>
    </row>
    <row r="271" ht="13.5" customHeight="1">
      <c r="C271" s="69"/>
      <c r="D271" s="69"/>
      <c r="E271" s="76"/>
      <c r="F271" s="76"/>
      <c r="G271" s="76"/>
      <c r="H271" s="77"/>
      <c r="I271" s="78"/>
      <c r="K271" s="79"/>
      <c r="L271" s="80"/>
    </row>
    <row r="272" ht="13.5" customHeight="1">
      <c r="C272" s="69"/>
      <c r="D272" s="69"/>
      <c r="E272" s="76"/>
      <c r="F272" s="76"/>
      <c r="G272" s="76"/>
      <c r="H272" s="77"/>
      <c r="I272" s="78"/>
      <c r="K272" s="79"/>
      <c r="L272" s="80"/>
    </row>
    <row r="273" ht="13.5" customHeight="1">
      <c r="C273" s="69"/>
      <c r="D273" s="69"/>
      <c r="E273" s="76"/>
      <c r="F273" s="76"/>
      <c r="G273" s="76"/>
      <c r="H273" s="77"/>
      <c r="I273" s="78"/>
      <c r="K273" s="79"/>
      <c r="L273" s="80"/>
    </row>
    <row r="274" ht="13.5" customHeight="1">
      <c r="C274" s="69"/>
      <c r="D274" s="69"/>
      <c r="E274" s="76"/>
      <c r="F274" s="76"/>
      <c r="G274" s="76"/>
      <c r="H274" s="77"/>
      <c r="I274" s="78"/>
      <c r="K274" s="79"/>
      <c r="L274" s="80"/>
    </row>
    <row r="275" ht="13.5" customHeight="1">
      <c r="C275" s="69"/>
      <c r="D275" s="69"/>
      <c r="E275" s="76"/>
      <c r="F275" s="76"/>
      <c r="G275" s="76"/>
      <c r="H275" s="77"/>
      <c r="I275" s="78"/>
      <c r="K275" s="79"/>
      <c r="L275" s="80"/>
    </row>
    <row r="276" ht="13.5" customHeight="1">
      <c r="C276" s="69"/>
      <c r="D276" s="69"/>
      <c r="E276" s="76"/>
      <c r="F276" s="76"/>
      <c r="G276" s="76"/>
      <c r="H276" s="77"/>
      <c r="I276" s="78"/>
      <c r="K276" s="79"/>
      <c r="L276" s="80"/>
    </row>
    <row r="277" ht="13.5" customHeight="1">
      <c r="C277" s="69"/>
      <c r="D277" s="69"/>
      <c r="E277" s="76"/>
      <c r="F277" s="76"/>
      <c r="G277" s="76"/>
      <c r="H277" s="77"/>
      <c r="I277" s="78"/>
      <c r="K277" s="79"/>
      <c r="L277" s="80"/>
    </row>
    <row r="278" ht="13.5" customHeight="1">
      <c r="C278" s="69"/>
      <c r="D278" s="69"/>
      <c r="E278" s="76"/>
      <c r="F278" s="76"/>
      <c r="G278" s="76"/>
      <c r="H278" s="77"/>
      <c r="I278" s="78"/>
      <c r="K278" s="79"/>
      <c r="L278" s="80"/>
    </row>
    <row r="279" ht="13.5" customHeight="1">
      <c r="C279" s="69"/>
      <c r="D279" s="69"/>
      <c r="E279" s="76"/>
      <c r="F279" s="76"/>
      <c r="G279" s="76"/>
      <c r="H279" s="77"/>
      <c r="I279" s="78"/>
      <c r="K279" s="79"/>
      <c r="L279" s="80"/>
    </row>
    <row r="280" ht="13.5" customHeight="1">
      <c r="C280" s="69"/>
      <c r="D280" s="69"/>
      <c r="E280" s="76"/>
      <c r="F280" s="76"/>
      <c r="G280" s="76"/>
      <c r="H280" s="77"/>
      <c r="I280" s="78"/>
      <c r="K280" s="79"/>
      <c r="L280" s="80"/>
    </row>
    <row r="281" ht="13.5" customHeight="1">
      <c r="C281" s="69"/>
      <c r="D281" s="69"/>
      <c r="E281" s="76"/>
      <c r="F281" s="76"/>
      <c r="G281" s="76"/>
      <c r="H281" s="77"/>
      <c r="I281" s="78"/>
      <c r="K281" s="79"/>
      <c r="L281" s="80"/>
    </row>
    <row r="282" ht="13.5" customHeight="1">
      <c r="C282" s="69"/>
      <c r="D282" s="69"/>
      <c r="E282" s="76"/>
      <c r="F282" s="76"/>
      <c r="G282" s="76"/>
      <c r="H282" s="77"/>
      <c r="I282" s="78"/>
      <c r="K282" s="79"/>
      <c r="L282" s="80"/>
    </row>
    <row r="283" ht="13.5" customHeight="1">
      <c r="C283" s="69"/>
      <c r="D283" s="69"/>
      <c r="E283" s="76"/>
      <c r="F283" s="76"/>
      <c r="G283" s="76"/>
      <c r="H283" s="77"/>
      <c r="I283" s="78"/>
      <c r="K283" s="79"/>
      <c r="L283" s="80"/>
    </row>
    <row r="284" ht="13.5" customHeight="1">
      <c r="C284" s="69"/>
      <c r="D284" s="69"/>
      <c r="E284" s="76"/>
      <c r="F284" s="76"/>
      <c r="G284" s="76"/>
      <c r="H284" s="77"/>
      <c r="I284" s="78"/>
      <c r="K284" s="79"/>
      <c r="L284" s="80"/>
    </row>
    <row r="285" ht="13.5" customHeight="1">
      <c r="C285" s="69"/>
      <c r="D285" s="69"/>
      <c r="E285" s="76"/>
      <c r="F285" s="76"/>
      <c r="G285" s="76"/>
      <c r="H285" s="77"/>
      <c r="I285" s="78"/>
      <c r="K285" s="79"/>
      <c r="L285" s="80"/>
    </row>
    <row r="286" ht="13.5" customHeight="1">
      <c r="C286" s="69"/>
      <c r="D286" s="69"/>
      <c r="E286" s="76"/>
      <c r="F286" s="76"/>
      <c r="G286" s="76"/>
      <c r="H286" s="77"/>
      <c r="I286" s="78"/>
      <c r="K286" s="79"/>
      <c r="L286" s="80"/>
    </row>
    <row r="287" ht="13.5" customHeight="1">
      <c r="C287" s="69"/>
      <c r="D287" s="69"/>
      <c r="E287" s="76"/>
      <c r="F287" s="76"/>
      <c r="G287" s="76"/>
      <c r="H287" s="77"/>
      <c r="I287" s="78"/>
      <c r="K287" s="79"/>
      <c r="L287" s="80"/>
    </row>
    <row r="288" ht="13.5" customHeight="1">
      <c r="C288" s="69"/>
      <c r="D288" s="69"/>
      <c r="E288" s="76"/>
      <c r="F288" s="76"/>
      <c r="G288" s="76"/>
      <c r="H288" s="77"/>
      <c r="I288" s="78"/>
      <c r="K288" s="79"/>
      <c r="L288" s="80"/>
    </row>
    <row r="289" ht="13.5" customHeight="1">
      <c r="C289" s="69"/>
      <c r="D289" s="69"/>
      <c r="E289" s="76"/>
      <c r="F289" s="76"/>
      <c r="G289" s="76"/>
      <c r="H289" s="77"/>
      <c r="I289" s="78"/>
      <c r="K289" s="79"/>
      <c r="L289" s="80"/>
    </row>
    <row r="290" ht="13.5" customHeight="1">
      <c r="C290" s="69"/>
      <c r="D290" s="69"/>
      <c r="E290" s="76"/>
      <c r="F290" s="76"/>
      <c r="G290" s="76"/>
      <c r="H290" s="77"/>
      <c r="I290" s="78"/>
      <c r="K290" s="79"/>
      <c r="L290" s="80"/>
    </row>
    <row r="291" ht="13.5" customHeight="1">
      <c r="C291" s="69"/>
      <c r="D291" s="69"/>
      <c r="E291" s="76"/>
      <c r="F291" s="76"/>
      <c r="G291" s="76"/>
      <c r="H291" s="77"/>
      <c r="I291" s="78"/>
      <c r="K291" s="79"/>
      <c r="L291" s="80"/>
    </row>
    <row r="292" ht="13.5" customHeight="1">
      <c r="C292" s="69"/>
      <c r="D292" s="69"/>
      <c r="E292" s="76"/>
      <c r="F292" s="76"/>
      <c r="G292" s="76"/>
      <c r="H292" s="77"/>
      <c r="I292" s="78"/>
      <c r="K292" s="79"/>
      <c r="L292" s="80"/>
    </row>
    <row r="293" ht="13.5" customHeight="1">
      <c r="C293" s="69"/>
      <c r="D293" s="69"/>
      <c r="E293" s="76"/>
      <c r="F293" s="76"/>
      <c r="G293" s="76"/>
      <c r="H293" s="77"/>
      <c r="I293" s="78"/>
      <c r="K293" s="79"/>
      <c r="L293" s="80"/>
    </row>
    <row r="294" ht="13.5" customHeight="1">
      <c r="C294" s="69"/>
      <c r="D294" s="69"/>
      <c r="E294" s="76"/>
      <c r="F294" s="76"/>
      <c r="G294" s="76"/>
      <c r="H294" s="77"/>
      <c r="I294" s="78"/>
      <c r="K294" s="79"/>
      <c r="L294" s="80"/>
    </row>
    <row r="295" ht="13.5" customHeight="1">
      <c r="C295" s="69"/>
      <c r="D295" s="69"/>
      <c r="E295" s="76"/>
      <c r="F295" s="76"/>
      <c r="G295" s="76"/>
      <c r="H295" s="77"/>
      <c r="I295" s="78"/>
      <c r="K295" s="79"/>
      <c r="L295" s="80"/>
    </row>
    <row r="296" ht="13.5" customHeight="1">
      <c r="C296" s="69"/>
      <c r="D296" s="69"/>
      <c r="E296" s="76"/>
      <c r="F296" s="76"/>
      <c r="G296" s="76"/>
      <c r="H296" s="77"/>
      <c r="I296" s="78"/>
      <c r="K296" s="79"/>
      <c r="L296" s="80"/>
    </row>
    <row r="297" ht="13.5" customHeight="1">
      <c r="C297" s="69"/>
      <c r="D297" s="69"/>
      <c r="E297" s="76"/>
      <c r="F297" s="76"/>
      <c r="G297" s="76"/>
      <c r="H297" s="77"/>
      <c r="I297" s="78"/>
      <c r="K297" s="79"/>
      <c r="L297" s="80"/>
    </row>
    <row r="298" ht="13.5" customHeight="1">
      <c r="C298" s="69"/>
      <c r="D298" s="69"/>
      <c r="E298" s="76"/>
      <c r="F298" s="76"/>
      <c r="G298" s="76"/>
      <c r="H298" s="77"/>
      <c r="I298" s="78"/>
      <c r="K298" s="79"/>
      <c r="L298" s="80"/>
    </row>
    <row r="299" ht="13.5" customHeight="1">
      <c r="C299" s="69"/>
      <c r="D299" s="69"/>
      <c r="E299" s="76"/>
      <c r="F299" s="76"/>
      <c r="G299" s="76"/>
      <c r="H299" s="77"/>
      <c r="I299" s="78"/>
      <c r="K299" s="79"/>
      <c r="L299" s="80"/>
    </row>
    <row r="300" ht="13.5" customHeight="1">
      <c r="C300" s="69"/>
      <c r="D300" s="69"/>
      <c r="E300" s="76"/>
      <c r="F300" s="76"/>
      <c r="G300" s="76"/>
      <c r="H300" s="77"/>
      <c r="I300" s="78"/>
      <c r="K300" s="79"/>
      <c r="L300" s="80"/>
    </row>
    <row r="301" ht="13.5" customHeight="1">
      <c r="C301" s="69"/>
      <c r="D301" s="69"/>
      <c r="E301" s="76"/>
      <c r="F301" s="76"/>
      <c r="G301" s="76"/>
      <c r="H301" s="77"/>
      <c r="I301" s="78"/>
      <c r="K301" s="79"/>
      <c r="L301" s="80"/>
    </row>
    <row r="302" ht="13.5" customHeight="1">
      <c r="C302" s="69"/>
      <c r="D302" s="69"/>
      <c r="E302" s="76"/>
      <c r="F302" s="76"/>
      <c r="G302" s="76"/>
      <c r="H302" s="77"/>
      <c r="I302" s="78"/>
      <c r="K302" s="79"/>
      <c r="L302" s="80"/>
    </row>
    <row r="303" ht="13.5" customHeight="1">
      <c r="C303" s="69"/>
      <c r="D303" s="69"/>
      <c r="E303" s="76"/>
      <c r="F303" s="76"/>
      <c r="G303" s="76"/>
      <c r="H303" s="77"/>
      <c r="I303" s="78"/>
      <c r="K303" s="79"/>
      <c r="L303" s="80"/>
    </row>
    <row r="304" ht="13.5" customHeight="1">
      <c r="C304" s="69"/>
      <c r="D304" s="69"/>
      <c r="E304" s="76"/>
      <c r="F304" s="76"/>
      <c r="G304" s="76"/>
      <c r="H304" s="77"/>
      <c r="I304" s="78"/>
      <c r="K304" s="79"/>
      <c r="L304" s="80"/>
    </row>
    <row r="305" ht="13.5" customHeight="1">
      <c r="C305" s="69"/>
      <c r="D305" s="69"/>
      <c r="E305" s="76"/>
      <c r="F305" s="76"/>
      <c r="G305" s="76"/>
      <c r="H305" s="77"/>
      <c r="I305" s="78"/>
      <c r="K305" s="79"/>
      <c r="L305" s="80"/>
    </row>
    <row r="306" ht="13.5" customHeight="1">
      <c r="C306" s="69"/>
      <c r="D306" s="69"/>
      <c r="E306" s="76"/>
      <c r="F306" s="76"/>
      <c r="G306" s="76"/>
      <c r="H306" s="77"/>
      <c r="I306" s="78"/>
      <c r="K306" s="79"/>
      <c r="L306" s="80"/>
    </row>
    <row r="307" ht="13.5" customHeight="1">
      <c r="C307" s="69"/>
      <c r="D307" s="69"/>
      <c r="E307" s="76"/>
      <c r="F307" s="76"/>
      <c r="G307" s="76"/>
      <c r="H307" s="77"/>
      <c r="I307" s="78"/>
      <c r="K307" s="79"/>
      <c r="L307" s="80"/>
    </row>
    <row r="308" ht="13.5" customHeight="1">
      <c r="C308" s="69"/>
      <c r="D308" s="69"/>
      <c r="E308" s="76"/>
      <c r="F308" s="76"/>
      <c r="G308" s="76"/>
      <c r="H308" s="77"/>
      <c r="I308" s="78"/>
      <c r="K308" s="79"/>
      <c r="L308" s="80"/>
    </row>
    <row r="309" ht="13.5" customHeight="1">
      <c r="C309" s="69"/>
      <c r="D309" s="69"/>
      <c r="E309" s="76"/>
      <c r="F309" s="76"/>
      <c r="G309" s="76"/>
      <c r="H309" s="77"/>
      <c r="I309" s="78"/>
      <c r="K309" s="79"/>
      <c r="L309" s="80"/>
    </row>
    <row r="310" ht="13.5" customHeight="1">
      <c r="C310" s="69"/>
      <c r="D310" s="69"/>
      <c r="E310" s="76"/>
      <c r="F310" s="76"/>
      <c r="G310" s="76"/>
      <c r="H310" s="77"/>
      <c r="I310" s="78"/>
      <c r="K310" s="79"/>
      <c r="L310" s="80"/>
    </row>
    <row r="311" ht="13.5" customHeight="1">
      <c r="C311" s="69"/>
      <c r="D311" s="69"/>
      <c r="E311" s="76"/>
      <c r="F311" s="76"/>
      <c r="G311" s="76"/>
      <c r="H311" s="77"/>
      <c r="I311" s="78"/>
      <c r="K311" s="79"/>
      <c r="L311" s="80"/>
    </row>
    <row r="312" ht="13.5" customHeight="1">
      <c r="C312" s="69"/>
      <c r="D312" s="69"/>
      <c r="E312" s="76"/>
      <c r="F312" s="76"/>
      <c r="G312" s="76"/>
      <c r="H312" s="77"/>
      <c r="I312" s="78"/>
      <c r="K312" s="79"/>
      <c r="L312" s="80"/>
    </row>
    <row r="313" ht="13.5" customHeight="1">
      <c r="C313" s="69"/>
      <c r="D313" s="69"/>
      <c r="E313" s="76"/>
      <c r="F313" s="76"/>
      <c r="G313" s="76"/>
      <c r="H313" s="77"/>
      <c r="I313" s="78"/>
      <c r="K313" s="79"/>
      <c r="L313" s="80"/>
    </row>
    <row r="314" ht="13.5" customHeight="1">
      <c r="C314" s="69"/>
      <c r="D314" s="69"/>
      <c r="E314" s="76"/>
      <c r="F314" s="76"/>
      <c r="G314" s="76"/>
      <c r="H314" s="77"/>
      <c r="I314" s="78"/>
      <c r="K314" s="79"/>
      <c r="L314" s="80"/>
    </row>
    <row r="315" ht="13.5" customHeight="1">
      <c r="C315" s="69"/>
      <c r="D315" s="69"/>
      <c r="E315" s="76"/>
      <c r="F315" s="76"/>
      <c r="G315" s="76"/>
      <c r="H315" s="77"/>
      <c r="I315" s="78"/>
      <c r="K315" s="79"/>
      <c r="L315" s="80"/>
    </row>
    <row r="316" ht="13.5" customHeight="1">
      <c r="C316" s="69"/>
      <c r="D316" s="69"/>
      <c r="E316" s="76"/>
      <c r="F316" s="76"/>
      <c r="G316" s="76"/>
      <c r="H316" s="77"/>
      <c r="I316" s="78"/>
      <c r="K316" s="79"/>
      <c r="L316" s="80"/>
    </row>
    <row r="317" ht="13.5" customHeight="1">
      <c r="C317" s="69"/>
      <c r="D317" s="69"/>
      <c r="E317" s="76"/>
      <c r="F317" s="76"/>
      <c r="G317" s="76"/>
      <c r="H317" s="77"/>
      <c r="I317" s="78"/>
      <c r="K317" s="79"/>
      <c r="L317" s="80"/>
    </row>
    <row r="318" ht="13.5" customHeight="1">
      <c r="C318" s="69"/>
      <c r="D318" s="69"/>
      <c r="E318" s="76"/>
      <c r="F318" s="76"/>
      <c r="G318" s="76"/>
      <c r="H318" s="77"/>
      <c r="I318" s="78"/>
      <c r="K318" s="79"/>
      <c r="L318" s="80"/>
    </row>
    <row r="319" ht="13.5" customHeight="1">
      <c r="C319" s="69"/>
      <c r="D319" s="69"/>
      <c r="E319" s="76"/>
      <c r="F319" s="76"/>
      <c r="G319" s="76"/>
      <c r="H319" s="77"/>
      <c r="I319" s="78"/>
      <c r="K319" s="79"/>
      <c r="L319" s="80"/>
    </row>
    <row r="320" ht="13.5" customHeight="1">
      <c r="C320" s="69"/>
      <c r="D320" s="69"/>
      <c r="E320" s="76"/>
      <c r="F320" s="76"/>
      <c r="G320" s="76"/>
      <c r="H320" s="77"/>
      <c r="I320" s="78"/>
      <c r="K320" s="79"/>
      <c r="L320" s="80"/>
    </row>
    <row r="321" ht="13.5" customHeight="1">
      <c r="C321" s="69"/>
      <c r="D321" s="69"/>
      <c r="E321" s="76"/>
      <c r="F321" s="76"/>
      <c r="G321" s="76"/>
      <c r="H321" s="77"/>
      <c r="I321" s="78"/>
      <c r="K321" s="79"/>
      <c r="L321" s="80"/>
    </row>
    <row r="322" ht="13.5" customHeight="1">
      <c r="C322" s="69"/>
      <c r="D322" s="69"/>
      <c r="E322" s="76"/>
      <c r="F322" s="76"/>
      <c r="G322" s="76"/>
      <c r="H322" s="77"/>
      <c r="I322" s="78"/>
      <c r="K322" s="79"/>
      <c r="L322" s="80"/>
    </row>
    <row r="323" ht="13.5" customHeight="1">
      <c r="C323" s="69"/>
      <c r="D323" s="69"/>
      <c r="E323" s="76"/>
      <c r="F323" s="76"/>
      <c r="G323" s="76"/>
      <c r="H323" s="77"/>
      <c r="I323" s="78"/>
      <c r="K323" s="79"/>
      <c r="L323" s="80"/>
    </row>
    <row r="324" ht="13.5" customHeight="1">
      <c r="C324" s="69"/>
      <c r="D324" s="69"/>
      <c r="E324" s="76"/>
      <c r="F324" s="76"/>
      <c r="G324" s="76"/>
      <c r="H324" s="77"/>
      <c r="I324" s="78"/>
      <c r="K324" s="79"/>
      <c r="L324" s="80"/>
    </row>
    <row r="325" ht="13.5" customHeight="1">
      <c r="C325" s="69"/>
      <c r="D325" s="69"/>
      <c r="E325" s="76"/>
      <c r="F325" s="76"/>
      <c r="G325" s="76"/>
      <c r="H325" s="77"/>
      <c r="I325" s="78"/>
      <c r="K325" s="79"/>
      <c r="L325" s="80"/>
    </row>
    <row r="326" ht="13.5" customHeight="1">
      <c r="C326" s="69"/>
      <c r="D326" s="69"/>
      <c r="E326" s="76"/>
      <c r="F326" s="76"/>
      <c r="G326" s="76"/>
      <c r="H326" s="77"/>
      <c r="I326" s="78"/>
      <c r="K326" s="79"/>
      <c r="L326" s="80"/>
    </row>
    <row r="327" ht="13.5" customHeight="1">
      <c r="C327" s="69"/>
      <c r="D327" s="69"/>
      <c r="E327" s="76"/>
      <c r="F327" s="76"/>
      <c r="G327" s="76"/>
      <c r="H327" s="77"/>
      <c r="I327" s="78"/>
      <c r="K327" s="79"/>
      <c r="L327" s="80"/>
    </row>
    <row r="328" ht="13.5" customHeight="1">
      <c r="C328" s="69"/>
      <c r="D328" s="69"/>
      <c r="E328" s="76"/>
      <c r="F328" s="76"/>
      <c r="G328" s="76"/>
      <c r="H328" s="77"/>
      <c r="I328" s="78"/>
      <c r="K328" s="79"/>
      <c r="L328" s="80"/>
    </row>
    <row r="329" ht="13.5" customHeight="1">
      <c r="C329" s="69"/>
      <c r="D329" s="69"/>
      <c r="E329" s="76"/>
      <c r="F329" s="76"/>
      <c r="G329" s="76"/>
      <c r="H329" s="77"/>
      <c r="I329" s="78"/>
      <c r="K329" s="79"/>
      <c r="L329" s="80"/>
    </row>
    <row r="330" ht="13.5" customHeight="1">
      <c r="C330" s="69"/>
      <c r="D330" s="69"/>
      <c r="E330" s="76"/>
      <c r="F330" s="76"/>
      <c r="G330" s="76"/>
      <c r="H330" s="77"/>
      <c r="I330" s="78"/>
      <c r="K330" s="79"/>
      <c r="L330" s="80"/>
    </row>
    <row r="331" ht="13.5" customHeight="1">
      <c r="C331" s="69"/>
      <c r="D331" s="69"/>
      <c r="E331" s="76"/>
      <c r="F331" s="76"/>
      <c r="G331" s="76"/>
      <c r="H331" s="77"/>
      <c r="I331" s="78"/>
      <c r="K331" s="79"/>
      <c r="L331" s="80"/>
    </row>
    <row r="332" ht="13.5" customHeight="1">
      <c r="C332" s="69"/>
      <c r="D332" s="69"/>
      <c r="E332" s="76"/>
      <c r="F332" s="76"/>
      <c r="G332" s="76"/>
      <c r="H332" s="77"/>
      <c r="I332" s="78"/>
      <c r="K332" s="79"/>
      <c r="L332" s="80"/>
    </row>
    <row r="333" ht="13.5" customHeight="1">
      <c r="C333" s="69"/>
      <c r="D333" s="69"/>
      <c r="E333" s="76"/>
      <c r="F333" s="76"/>
      <c r="G333" s="76"/>
      <c r="H333" s="77"/>
      <c r="I333" s="78"/>
      <c r="K333" s="79"/>
      <c r="L333" s="80"/>
    </row>
    <row r="334" ht="13.5" customHeight="1">
      <c r="C334" s="69"/>
      <c r="D334" s="69"/>
      <c r="E334" s="76"/>
      <c r="F334" s="76"/>
      <c r="G334" s="76"/>
      <c r="H334" s="77"/>
      <c r="I334" s="78"/>
      <c r="K334" s="79"/>
      <c r="L334" s="80"/>
    </row>
    <row r="335" ht="13.5" customHeight="1">
      <c r="C335" s="69"/>
      <c r="D335" s="69"/>
      <c r="E335" s="76"/>
      <c r="F335" s="76"/>
      <c r="G335" s="76"/>
      <c r="H335" s="77"/>
      <c r="I335" s="78"/>
      <c r="K335" s="79"/>
      <c r="L335" s="80"/>
    </row>
    <row r="336" ht="13.5" customHeight="1">
      <c r="C336" s="69"/>
      <c r="D336" s="69"/>
      <c r="E336" s="76"/>
      <c r="F336" s="76"/>
      <c r="G336" s="76"/>
      <c r="H336" s="77"/>
      <c r="I336" s="78"/>
      <c r="K336" s="79"/>
      <c r="L336" s="80"/>
    </row>
    <row r="337" ht="13.5" customHeight="1">
      <c r="C337" s="69"/>
      <c r="D337" s="69"/>
      <c r="E337" s="76"/>
      <c r="F337" s="76"/>
      <c r="G337" s="76"/>
      <c r="H337" s="77"/>
      <c r="I337" s="78"/>
      <c r="K337" s="79"/>
      <c r="L337" s="80"/>
    </row>
    <row r="338" ht="13.5" customHeight="1">
      <c r="C338" s="69"/>
      <c r="D338" s="69"/>
      <c r="E338" s="76"/>
      <c r="F338" s="76"/>
      <c r="G338" s="76"/>
      <c r="H338" s="77"/>
      <c r="I338" s="78"/>
      <c r="K338" s="79"/>
      <c r="L338" s="80"/>
    </row>
    <row r="339" ht="13.5" customHeight="1">
      <c r="C339" s="69"/>
      <c r="D339" s="69"/>
      <c r="E339" s="76"/>
      <c r="F339" s="76"/>
      <c r="G339" s="76"/>
      <c r="H339" s="77"/>
      <c r="I339" s="78"/>
      <c r="K339" s="79"/>
      <c r="L339" s="80"/>
    </row>
    <row r="340" ht="13.5" customHeight="1">
      <c r="C340" s="69"/>
      <c r="D340" s="69"/>
      <c r="E340" s="76"/>
      <c r="F340" s="76"/>
      <c r="G340" s="76"/>
      <c r="H340" s="77"/>
      <c r="I340" s="78"/>
      <c r="K340" s="79"/>
      <c r="L340" s="80"/>
    </row>
    <row r="341" ht="13.5" customHeight="1">
      <c r="C341" s="69"/>
      <c r="D341" s="69"/>
      <c r="E341" s="76"/>
      <c r="F341" s="76"/>
      <c r="G341" s="76"/>
      <c r="H341" s="77"/>
      <c r="I341" s="78"/>
      <c r="K341" s="79"/>
      <c r="L341" s="80"/>
    </row>
    <row r="342" ht="13.5" customHeight="1">
      <c r="C342" s="69"/>
      <c r="D342" s="69"/>
      <c r="E342" s="76"/>
      <c r="F342" s="76"/>
      <c r="G342" s="76"/>
      <c r="H342" s="77"/>
      <c r="I342" s="78"/>
      <c r="K342" s="79"/>
      <c r="L342" s="80"/>
    </row>
    <row r="343" ht="13.5" customHeight="1">
      <c r="C343" s="69"/>
      <c r="D343" s="69"/>
      <c r="E343" s="76"/>
      <c r="F343" s="76"/>
      <c r="G343" s="76"/>
      <c r="H343" s="77"/>
      <c r="I343" s="78"/>
      <c r="K343" s="79"/>
      <c r="L343" s="80"/>
    </row>
    <row r="344" ht="13.5" customHeight="1">
      <c r="C344" s="69"/>
      <c r="D344" s="69"/>
      <c r="E344" s="76"/>
      <c r="F344" s="76"/>
      <c r="G344" s="76"/>
      <c r="H344" s="77"/>
      <c r="I344" s="78"/>
      <c r="K344" s="79"/>
      <c r="L344" s="80"/>
    </row>
    <row r="345" ht="13.5" customHeight="1">
      <c r="C345" s="69"/>
      <c r="D345" s="69"/>
      <c r="E345" s="76"/>
      <c r="F345" s="76"/>
      <c r="G345" s="76"/>
      <c r="H345" s="77"/>
      <c r="I345" s="78"/>
      <c r="K345" s="79"/>
      <c r="L345" s="80"/>
    </row>
    <row r="346" ht="13.5" customHeight="1">
      <c r="C346" s="69"/>
      <c r="D346" s="69"/>
      <c r="E346" s="76"/>
      <c r="F346" s="76"/>
      <c r="G346" s="76"/>
      <c r="H346" s="77"/>
      <c r="I346" s="78"/>
      <c r="K346" s="79"/>
      <c r="L346" s="80"/>
    </row>
    <row r="347" ht="13.5" customHeight="1">
      <c r="C347" s="69"/>
      <c r="D347" s="69"/>
      <c r="E347" s="76"/>
      <c r="F347" s="76"/>
      <c r="G347" s="76"/>
      <c r="H347" s="77"/>
      <c r="I347" s="78"/>
      <c r="K347" s="79"/>
      <c r="L347" s="80"/>
    </row>
    <row r="348" ht="13.5" customHeight="1">
      <c r="C348" s="69"/>
      <c r="D348" s="69"/>
      <c r="E348" s="76"/>
      <c r="F348" s="76"/>
      <c r="G348" s="76"/>
      <c r="H348" s="77"/>
      <c r="I348" s="78"/>
      <c r="K348" s="79"/>
      <c r="L348" s="80"/>
    </row>
    <row r="349" ht="13.5" customHeight="1">
      <c r="C349" s="69"/>
      <c r="D349" s="69"/>
      <c r="E349" s="76"/>
      <c r="F349" s="76"/>
      <c r="G349" s="76"/>
      <c r="H349" s="77"/>
      <c r="I349" s="78"/>
      <c r="K349" s="79"/>
      <c r="L349" s="80"/>
    </row>
    <row r="350" ht="13.5" customHeight="1">
      <c r="C350" s="69"/>
      <c r="D350" s="69"/>
      <c r="E350" s="76"/>
      <c r="F350" s="76"/>
      <c r="G350" s="76"/>
      <c r="H350" s="77"/>
      <c r="I350" s="78"/>
      <c r="K350" s="79"/>
      <c r="L350" s="80"/>
    </row>
    <row r="351" ht="13.5" customHeight="1">
      <c r="C351" s="69"/>
      <c r="D351" s="69"/>
      <c r="E351" s="76"/>
      <c r="F351" s="76"/>
      <c r="G351" s="76"/>
      <c r="H351" s="77"/>
      <c r="I351" s="78"/>
      <c r="K351" s="79"/>
      <c r="L351" s="80"/>
    </row>
    <row r="352" ht="13.5" customHeight="1">
      <c r="C352" s="69"/>
      <c r="D352" s="69"/>
      <c r="E352" s="76"/>
      <c r="F352" s="76"/>
      <c r="G352" s="76"/>
      <c r="H352" s="77"/>
      <c r="I352" s="78"/>
      <c r="K352" s="79"/>
      <c r="L352" s="80"/>
    </row>
    <row r="353" ht="13.5" customHeight="1">
      <c r="C353" s="69"/>
      <c r="D353" s="69"/>
      <c r="E353" s="76"/>
      <c r="F353" s="76"/>
      <c r="G353" s="76"/>
      <c r="H353" s="77"/>
      <c r="I353" s="78"/>
      <c r="K353" s="79"/>
      <c r="L353" s="80"/>
    </row>
    <row r="354" ht="13.5" customHeight="1">
      <c r="C354" s="69"/>
      <c r="D354" s="69"/>
      <c r="E354" s="76"/>
      <c r="F354" s="76"/>
      <c r="G354" s="76"/>
      <c r="H354" s="77"/>
      <c r="I354" s="78"/>
      <c r="K354" s="79"/>
      <c r="L354" s="80"/>
    </row>
    <row r="355" ht="13.5" customHeight="1">
      <c r="C355" s="69"/>
      <c r="D355" s="69"/>
      <c r="E355" s="76"/>
      <c r="F355" s="76"/>
      <c r="G355" s="76"/>
      <c r="H355" s="77"/>
      <c r="I355" s="78"/>
      <c r="K355" s="79"/>
      <c r="L355" s="80"/>
    </row>
    <row r="356" ht="13.5" customHeight="1">
      <c r="C356" s="69"/>
      <c r="D356" s="69"/>
      <c r="E356" s="76"/>
      <c r="F356" s="76"/>
      <c r="G356" s="76"/>
      <c r="H356" s="77"/>
      <c r="I356" s="78"/>
      <c r="K356" s="79"/>
      <c r="L356" s="80"/>
    </row>
    <row r="357" ht="13.5" customHeight="1">
      <c r="C357" s="69"/>
      <c r="D357" s="69"/>
      <c r="E357" s="76"/>
      <c r="F357" s="76"/>
      <c r="G357" s="76"/>
      <c r="H357" s="77"/>
      <c r="I357" s="78"/>
      <c r="K357" s="79"/>
      <c r="L357" s="80"/>
    </row>
    <row r="358" ht="13.5" customHeight="1">
      <c r="C358" s="69"/>
      <c r="D358" s="69"/>
      <c r="E358" s="76"/>
      <c r="F358" s="76"/>
      <c r="G358" s="76"/>
      <c r="H358" s="77"/>
      <c r="I358" s="78"/>
      <c r="K358" s="79"/>
      <c r="L358" s="80"/>
    </row>
    <row r="359" ht="13.5" customHeight="1">
      <c r="C359" s="69"/>
      <c r="D359" s="69"/>
      <c r="E359" s="76"/>
      <c r="F359" s="76"/>
      <c r="G359" s="76"/>
      <c r="H359" s="77"/>
      <c r="I359" s="78"/>
      <c r="K359" s="79"/>
      <c r="L359" s="80"/>
    </row>
    <row r="360" ht="13.5" customHeight="1">
      <c r="C360" s="69"/>
      <c r="D360" s="69"/>
      <c r="E360" s="76"/>
      <c r="F360" s="76"/>
      <c r="G360" s="76"/>
      <c r="H360" s="77"/>
      <c r="I360" s="78"/>
      <c r="K360" s="79"/>
      <c r="L360" s="80"/>
    </row>
    <row r="361" ht="13.5" customHeight="1">
      <c r="C361" s="69"/>
      <c r="D361" s="69"/>
      <c r="E361" s="76"/>
      <c r="F361" s="76"/>
      <c r="G361" s="76"/>
      <c r="H361" s="77"/>
      <c r="I361" s="78"/>
      <c r="K361" s="79"/>
      <c r="L361" s="80"/>
    </row>
    <row r="362" ht="13.5" customHeight="1">
      <c r="C362" s="69"/>
      <c r="D362" s="69"/>
      <c r="E362" s="76"/>
      <c r="F362" s="76"/>
      <c r="G362" s="76"/>
      <c r="H362" s="77"/>
      <c r="I362" s="78"/>
      <c r="K362" s="79"/>
      <c r="L362" s="80"/>
    </row>
    <row r="363" ht="13.5" customHeight="1">
      <c r="C363" s="69"/>
      <c r="D363" s="69"/>
      <c r="E363" s="76"/>
      <c r="F363" s="76"/>
      <c r="G363" s="76"/>
      <c r="H363" s="77"/>
      <c r="I363" s="78"/>
      <c r="K363" s="79"/>
      <c r="L363" s="80"/>
    </row>
    <row r="364" ht="13.5" customHeight="1">
      <c r="C364" s="69"/>
      <c r="D364" s="69"/>
      <c r="E364" s="76"/>
      <c r="F364" s="76"/>
      <c r="G364" s="76"/>
      <c r="H364" s="77"/>
      <c r="I364" s="78"/>
      <c r="K364" s="79"/>
      <c r="L364" s="80"/>
    </row>
    <row r="365" ht="13.5" customHeight="1">
      <c r="C365" s="69"/>
      <c r="D365" s="69"/>
      <c r="E365" s="76"/>
      <c r="F365" s="76"/>
      <c r="G365" s="76"/>
      <c r="H365" s="77"/>
      <c r="I365" s="78"/>
      <c r="K365" s="79"/>
      <c r="L365" s="80"/>
    </row>
    <row r="366" ht="13.5" customHeight="1">
      <c r="C366" s="69"/>
      <c r="D366" s="69"/>
      <c r="E366" s="76"/>
      <c r="F366" s="76"/>
      <c r="G366" s="76"/>
      <c r="H366" s="77"/>
      <c r="I366" s="78"/>
      <c r="K366" s="79"/>
      <c r="L366" s="80"/>
    </row>
    <row r="367" ht="13.5" customHeight="1">
      <c r="C367" s="69"/>
      <c r="D367" s="69"/>
      <c r="E367" s="76"/>
      <c r="F367" s="76"/>
      <c r="G367" s="76"/>
      <c r="H367" s="77"/>
      <c r="I367" s="78"/>
      <c r="K367" s="79"/>
      <c r="L367" s="80"/>
    </row>
    <row r="368" ht="13.5" customHeight="1">
      <c r="C368" s="69"/>
      <c r="D368" s="69"/>
      <c r="E368" s="76"/>
      <c r="F368" s="76"/>
      <c r="G368" s="76"/>
      <c r="H368" s="77"/>
      <c r="I368" s="78"/>
      <c r="K368" s="79"/>
      <c r="L368" s="80"/>
    </row>
    <row r="369" ht="13.5" customHeight="1">
      <c r="C369" s="69"/>
      <c r="D369" s="69"/>
      <c r="E369" s="76"/>
      <c r="F369" s="76"/>
      <c r="G369" s="76"/>
      <c r="H369" s="77"/>
      <c r="I369" s="78"/>
      <c r="K369" s="79"/>
      <c r="L369" s="80"/>
    </row>
    <row r="370" ht="13.5" customHeight="1">
      <c r="C370" s="69"/>
      <c r="D370" s="69"/>
      <c r="E370" s="76"/>
      <c r="F370" s="76"/>
      <c r="G370" s="76"/>
      <c r="H370" s="77"/>
      <c r="I370" s="78"/>
      <c r="K370" s="79"/>
      <c r="L370" s="80"/>
    </row>
    <row r="371" ht="13.5" customHeight="1">
      <c r="C371" s="69"/>
      <c r="D371" s="69"/>
      <c r="E371" s="76"/>
      <c r="F371" s="76"/>
      <c r="G371" s="76"/>
      <c r="H371" s="77"/>
      <c r="I371" s="78"/>
      <c r="K371" s="79"/>
      <c r="L371" s="80"/>
    </row>
    <row r="372" ht="13.5" customHeight="1">
      <c r="C372" s="69"/>
      <c r="D372" s="69"/>
      <c r="E372" s="76"/>
      <c r="F372" s="76"/>
      <c r="G372" s="76"/>
      <c r="H372" s="77"/>
      <c r="I372" s="78"/>
      <c r="K372" s="79"/>
      <c r="L372" s="80"/>
    </row>
    <row r="373" ht="13.5" customHeight="1">
      <c r="C373" s="69"/>
      <c r="D373" s="69"/>
      <c r="E373" s="76"/>
      <c r="F373" s="76"/>
      <c r="G373" s="76"/>
      <c r="H373" s="77"/>
      <c r="I373" s="78"/>
      <c r="K373" s="79"/>
      <c r="L373" s="80"/>
    </row>
    <row r="374" ht="13.5" customHeight="1">
      <c r="C374" s="69"/>
      <c r="D374" s="69"/>
      <c r="E374" s="76"/>
      <c r="F374" s="76"/>
      <c r="G374" s="76"/>
      <c r="H374" s="77"/>
      <c r="I374" s="78"/>
      <c r="K374" s="79"/>
      <c r="L374" s="80"/>
    </row>
    <row r="375" ht="13.5" customHeight="1">
      <c r="C375" s="69"/>
      <c r="D375" s="69"/>
      <c r="E375" s="76"/>
      <c r="F375" s="76"/>
      <c r="G375" s="76"/>
      <c r="H375" s="77"/>
      <c r="I375" s="78"/>
      <c r="K375" s="79"/>
      <c r="L375" s="80"/>
    </row>
    <row r="376" ht="13.5" customHeight="1">
      <c r="C376" s="69"/>
      <c r="D376" s="69"/>
      <c r="E376" s="76"/>
      <c r="F376" s="76"/>
      <c r="G376" s="76"/>
      <c r="H376" s="77"/>
      <c r="I376" s="78"/>
      <c r="K376" s="79"/>
      <c r="L376" s="80"/>
    </row>
    <row r="377" ht="13.5" customHeight="1">
      <c r="C377" s="69"/>
      <c r="D377" s="69"/>
      <c r="E377" s="76"/>
      <c r="F377" s="76"/>
      <c r="G377" s="76"/>
      <c r="H377" s="77"/>
      <c r="I377" s="78"/>
      <c r="K377" s="79"/>
      <c r="L377" s="80"/>
    </row>
    <row r="378" ht="13.5" customHeight="1">
      <c r="C378" s="69"/>
      <c r="D378" s="69"/>
      <c r="E378" s="76"/>
      <c r="F378" s="76"/>
      <c r="G378" s="76"/>
      <c r="H378" s="77"/>
      <c r="I378" s="78"/>
      <c r="K378" s="79"/>
      <c r="L378" s="80"/>
    </row>
    <row r="379" ht="13.5" customHeight="1">
      <c r="C379" s="69"/>
      <c r="D379" s="69"/>
      <c r="E379" s="76"/>
      <c r="F379" s="76"/>
      <c r="G379" s="76"/>
      <c r="H379" s="77"/>
      <c r="I379" s="78"/>
      <c r="K379" s="79"/>
      <c r="L379" s="80"/>
    </row>
    <row r="380" ht="13.5" customHeight="1">
      <c r="C380" s="69"/>
      <c r="D380" s="69"/>
      <c r="E380" s="76"/>
      <c r="F380" s="76"/>
      <c r="G380" s="76"/>
      <c r="H380" s="77"/>
      <c r="I380" s="78"/>
      <c r="K380" s="79"/>
      <c r="L380" s="80"/>
    </row>
    <row r="381" ht="13.5" customHeight="1">
      <c r="C381" s="69"/>
      <c r="D381" s="69"/>
      <c r="E381" s="76"/>
      <c r="F381" s="76"/>
      <c r="G381" s="76"/>
      <c r="H381" s="77"/>
      <c r="I381" s="78"/>
      <c r="K381" s="79"/>
      <c r="L381" s="80"/>
    </row>
    <row r="382" ht="13.5" customHeight="1">
      <c r="C382" s="69"/>
      <c r="D382" s="69"/>
      <c r="E382" s="76"/>
      <c r="F382" s="76"/>
      <c r="G382" s="76"/>
      <c r="H382" s="77"/>
      <c r="I382" s="78"/>
      <c r="K382" s="79"/>
      <c r="L382" s="80"/>
    </row>
    <row r="383" ht="13.5" customHeight="1">
      <c r="C383" s="69"/>
      <c r="D383" s="69"/>
      <c r="E383" s="76"/>
      <c r="F383" s="76"/>
      <c r="G383" s="76"/>
      <c r="H383" s="77"/>
      <c r="I383" s="78"/>
      <c r="K383" s="79"/>
      <c r="L383" s="80"/>
    </row>
    <row r="384" ht="13.5" customHeight="1">
      <c r="C384" s="69"/>
      <c r="D384" s="69"/>
      <c r="E384" s="76"/>
      <c r="F384" s="76"/>
      <c r="G384" s="76"/>
      <c r="H384" s="77"/>
      <c r="I384" s="78"/>
      <c r="K384" s="79"/>
      <c r="L384" s="80"/>
    </row>
    <row r="385" ht="13.5" customHeight="1">
      <c r="C385" s="69"/>
      <c r="D385" s="69"/>
      <c r="E385" s="76"/>
      <c r="F385" s="76"/>
      <c r="G385" s="76"/>
      <c r="H385" s="77"/>
      <c r="I385" s="78"/>
      <c r="K385" s="79"/>
      <c r="L385" s="80"/>
    </row>
    <row r="386" ht="13.5" customHeight="1">
      <c r="C386" s="69"/>
      <c r="D386" s="69"/>
      <c r="E386" s="76"/>
      <c r="F386" s="76"/>
      <c r="G386" s="76"/>
      <c r="H386" s="77"/>
      <c r="I386" s="78"/>
      <c r="K386" s="79"/>
      <c r="L386" s="80"/>
    </row>
    <row r="387" ht="13.5" customHeight="1">
      <c r="C387" s="69"/>
      <c r="D387" s="69"/>
      <c r="E387" s="76"/>
      <c r="F387" s="76"/>
      <c r="G387" s="76"/>
      <c r="H387" s="77"/>
      <c r="I387" s="78"/>
      <c r="K387" s="79"/>
      <c r="L387" s="80"/>
    </row>
    <row r="388" ht="13.5" customHeight="1">
      <c r="C388" s="69"/>
      <c r="D388" s="69"/>
      <c r="E388" s="76"/>
      <c r="F388" s="76"/>
      <c r="G388" s="76"/>
      <c r="H388" s="77"/>
      <c r="I388" s="78"/>
      <c r="K388" s="79"/>
      <c r="L388" s="80"/>
    </row>
    <row r="389" ht="13.5" customHeight="1">
      <c r="C389" s="69"/>
      <c r="D389" s="69"/>
      <c r="E389" s="76"/>
      <c r="F389" s="76"/>
      <c r="G389" s="76"/>
      <c r="H389" s="77"/>
      <c r="I389" s="78"/>
      <c r="K389" s="79"/>
      <c r="L389" s="80"/>
    </row>
    <row r="390" ht="13.5" customHeight="1">
      <c r="C390" s="69"/>
      <c r="D390" s="69"/>
      <c r="E390" s="76"/>
      <c r="F390" s="76"/>
      <c r="G390" s="76"/>
      <c r="H390" s="77"/>
      <c r="I390" s="78"/>
      <c r="K390" s="79"/>
      <c r="L390" s="80"/>
    </row>
    <row r="391" ht="13.5" customHeight="1">
      <c r="C391" s="69"/>
      <c r="D391" s="69"/>
      <c r="E391" s="76"/>
      <c r="F391" s="76"/>
      <c r="G391" s="76"/>
      <c r="H391" s="77"/>
      <c r="I391" s="78"/>
      <c r="K391" s="79"/>
      <c r="L391" s="80"/>
    </row>
    <row r="392" ht="13.5" customHeight="1">
      <c r="C392" s="69"/>
      <c r="D392" s="69"/>
      <c r="E392" s="76"/>
      <c r="F392" s="76"/>
      <c r="G392" s="76"/>
      <c r="H392" s="77"/>
      <c r="I392" s="78"/>
      <c r="K392" s="79"/>
      <c r="L392" s="80"/>
    </row>
    <row r="393" ht="13.5" customHeight="1">
      <c r="C393" s="69"/>
      <c r="D393" s="69"/>
      <c r="E393" s="76"/>
      <c r="F393" s="76"/>
      <c r="G393" s="76"/>
      <c r="H393" s="77"/>
      <c r="I393" s="78"/>
      <c r="K393" s="79"/>
      <c r="L393" s="80"/>
    </row>
    <row r="394" ht="13.5" customHeight="1">
      <c r="C394" s="69"/>
      <c r="D394" s="69"/>
      <c r="E394" s="76"/>
      <c r="F394" s="76"/>
      <c r="G394" s="76"/>
      <c r="H394" s="77"/>
      <c r="I394" s="78"/>
      <c r="K394" s="79"/>
      <c r="L394" s="80"/>
    </row>
    <row r="395" ht="13.5" customHeight="1">
      <c r="C395" s="69"/>
      <c r="D395" s="69"/>
      <c r="E395" s="76"/>
      <c r="F395" s="76"/>
      <c r="G395" s="76"/>
      <c r="H395" s="77"/>
      <c r="I395" s="78"/>
      <c r="K395" s="79"/>
      <c r="L395" s="80"/>
    </row>
    <row r="396" ht="13.5" customHeight="1">
      <c r="C396" s="69"/>
      <c r="D396" s="69"/>
      <c r="E396" s="76"/>
      <c r="F396" s="76"/>
      <c r="G396" s="76"/>
      <c r="H396" s="77"/>
      <c r="I396" s="78"/>
      <c r="K396" s="79"/>
      <c r="L396" s="80"/>
    </row>
    <row r="397" ht="13.5" customHeight="1">
      <c r="C397" s="69"/>
      <c r="D397" s="69"/>
      <c r="E397" s="76"/>
      <c r="F397" s="76"/>
      <c r="G397" s="76"/>
      <c r="H397" s="77"/>
      <c r="I397" s="78"/>
      <c r="K397" s="79"/>
      <c r="L397" s="80"/>
    </row>
    <row r="398" ht="13.5" customHeight="1">
      <c r="C398" s="69"/>
      <c r="D398" s="69"/>
      <c r="E398" s="76"/>
      <c r="F398" s="76"/>
      <c r="G398" s="76"/>
      <c r="H398" s="77"/>
      <c r="I398" s="78"/>
      <c r="K398" s="79"/>
      <c r="L398" s="80"/>
    </row>
    <row r="399" ht="13.5" customHeight="1">
      <c r="C399" s="69"/>
      <c r="D399" s="69"/>
      <c r="E399" s="76"/>
      <c r="F399" s="76"/>
      <c r="G399" s="76"/>
      <c r="H399" s="77"/>
      <c r="I399" s="78"/>
      <c r="K399" s="79"/>
      <c r="L399" s="80"/>
    </row>
    <row r="400" ht="13.5" customHeight="1">
      <c r="C400" s="69"/>
      <c r="D400" s="69"/>
      <c r="E400" s="76"/>
      <c r="F400" s="76"/>
      <c r="G400" s="76"/>
      <c r="H400" s="77"/>
      <c r="I400" s="78"/>
      <c r="K400" s="79"/>
      <c r="L400" s="80"/>
    </row>
    <row r="401" ht="13.5" customHeight="1">
      <c r="C401" s="69"/>
      <c r="D401" s="69"/>
      <c r="E401" s="76"/>
      <c r="F401" s="76"/>
      <c r="G401" s="76"/>
      <c r="H401" s="77"/>
      <c r="I401" s="78"/>
      <c r="K401" s="79"/>
      <c r="L401" s="80"/>
    </row>
    <row r="402" ht="13.5" customHeight="1">
      <c r="C402" s="69"/>
      <c r="D402" s="69"/>
      <c r="E402" s="76"/>
      <c r="F402" s="76"/>
      <c r="G402" s="76"/>
      <c r="H402" s="77"/>
      <c r="I402" s="78"/>
      <c r="K402" s="79"/>
      <c r="L402" s="80"/>
    </row>
    <row r="403" ht="13.5" customHeight="1">
      <c r="C403" s="69"/>
      <c r="D403" s="69"/>
      <c r="E403" s="76"/>
      <c r="F403" s="76"/>
      <c r="G403" s="76"/>
      <c r="H403" s="77"/>
      <c r="I403" s="78"/>
      <c r="K403" s="79"/>
      <c r="L403" s="80"/>
    </row>
    <row r="404" ht="13.5" customHeight="1">
      <c r="C404" s="69"/>
      <c r="D404" s="69"/>
      <c r="E404" s="76"/>
      <c r="F404" s="76"/>
      <c r="G404" s="76"/>
      <c r="H404" s="77"/>
      <c r="I404" s="78"/>
      <c r="K404" s="79"/>
      <c r="L404" s="80"/>
    </row>
    <row r="405" ht="13.5" customHeight="1">
      <c r="C405" s="69"/>
      <c r="D405" s="69"/>
      <c r="E405" s="76"/>
      <c r="F405" s="76"/>
      <c r="G405" s="76"/>
      <c r="H405" s="77"/>
      <c r="I405" s="78"/>
      <c r="K405" s="79"/>
      <c r="L405" s="80"/>
    </row>
    <row r="406" ht="13.5" customHeight="1">
      <c r="C406" s="69"/>
      <c r="D406" s="69"/>
      <c r="E406" s="76"/>
      <c r="F406" s="76"/>
      <c r="G406" s="76"/>
      <c r="H406" s="77"/>
      <c r="I406" s="78"/>
      <c r="K406" s="79"/>
      <c r="L406" s="80"/>
    </row>
    <row r="407" ht="13.5" customHeight="1">
      <c r="C407" s="69"/>
      <c r="D407" s="69"/>
      <c r="E407" s="76"/>
      <c r="F407" s="76"/>
      <c r="G407" s="76"/>
      <c r="H407" s="77"/>
      <c r="I407" s="78"/>
      <c r="K407" s="79"/>
      <c r="L407" s="80"/>
    </row>
    <row r="408" ht="13.5" customHeight="1">
      <c r="C408" s="69"/>
      <c r="D408" s="69"/>
      <c r="E408" s="76"/>
      <c r="F408" s="76"/>
      <c r="G408" s="76"/>
      <c r="H408" s="77"/>
      <c r="I408" s="78"/>
      <c r="K408" s="79"/>
      <c r="L408" s="80"/>
    </row>
    <row r="409" ht="13.5" customHeight="1">
      <c r="C409" s="69"/>
      <c r="D409" s="69"/>
      <c r="E409" s="76"/>
      <c r="F409" s="76"/>
      <c r="G409" s="76"/>
      <c r="H409" s="77"/>
      <c r="I409" s="78"/>
      <c r="K409" s="79"/>
      <c r="L409" s="80"/>
    </row>
    <row r="410" ht="13.5" customHeight="1">
      <c r="C410" s="69"/>
      <c r="D410" s="69"/>
      <c r="E410" s="76"/>
      <c r="F410" s="76"/>
      <c r="G410" s="76"/>
      <c r="H410" s="77"/>
      <c r="I410" s="78"/>
      <c r="K410" s="79"/>
      <c r="L410" s="80"/>
    </row>
    <row r="411" ht="13.5" customHeight="1">
      <c r="C411" s="69"/>
      <c r="D411" s="69"/>
      <c r="E411" s="76"/>
      <c r="F411" s="76"/>
      <c r="G411" s="76"/>
      <c r="H411" s="77"/>
      <c r="I411" s="78"/>
      <c r="K411" s="79"/>
      <c r="L411" s="80"/>
    </row>
    <row r="412" ht="13.5" customHeight="1">
      <c r="C412" s="69"/>
      <c r="D412" s="69"/>
      <c r="E412" s="76"/>
      <c r="F412" s="76"/>
      <c r="G412" s="76"/>
      <c r="H412" s="77"/>
      <c r="I412" s="78"/>
      <c r="K412" s="79"/>
      <c r="L412" s="80"/>
    </row>
    <row r="413" ht="13.5" customHeight="1">
      <c r="C413" s="69"/>
      <c r="D413" s="69"/>
      <c r="E413" s="76"/>
      <c r="F413" s="76"/>
      <c r="G413" s="76"/>
      <c r="H413" s="77"/>
      <c r="I413" s="78"/>
      <c r="K413" s="79"/>
      <c r="L413" s="80"/>
    </row>
    <row r="414" ht="13.5" customHeight="1">
      <c r="C414" s="69"/>
      <c r="D414" s="69"/>
      <c r="E414" s="76"/>
      <c r="F414" s="76"/>
      <c r="G414" s="76"/>
      <c r="H414" s="77"/>
      <c r="I414" s="78"/>
      <c r="K414" s="79"/>
      <c r="L414" s="80"/>
    </row>
    <row r="415" ht="13.5" customHeight="1">
      <c r="C415" s="69"/>
      <c r="D415" s="69"/>
      <c r="E415" s="76"/>
      <c r="F415" s="76"/>
      <c r="G415" s="76"/>
      <c r="H415" s="77"/>
      <c r="I415" s="78"/>
      <c r="K415" s="79"/>
      <c r="L415" s="80"/>
    </row>
    <row r="416" ht="13.5" customHeight="1">
      <c r="C416" s="69"/>
      <c r="D416" s="69"/>
      <c r="E416" s="76"/>
      <c r="F416" s="76"/>
      <c r="G416" s="76"/>
      <c r="H416" s="77"/>
      <c r="I416" s="78"/>
      <c r="K416" s="79"/>
      <c r="L416" s="80"/>
    </row>
    <row r="417" ht="13.5" customHeight="1">
      <c r="C417" s="69"/>
      <c r="D417" s="69"/>
      <c r="E417" s="76"/>
      <c r="F417" s="76"/>
      <c r="G417" s="76"/>
      <c r="H417" s="77"/>
      <c r="I417" s="78"/>
      <c r="K417" s="79"/>
      <c r="L417" s="80"/>
    </row>
    <row r="418" ht="13.5" customHeight="1">
      <c r="C418" s="69"/>
      <c r="D418" s="69"/>
      <c r="E418" s="76"/>
      <c r="F418" s="76"/>
      <c r="G418" s="76"/>
      <c r="H418" s="77"/>
      <c r="I418" s="78"/>
      <c r="K418" s="79"/>
      <c r="L418" s="80"/>
    </row>
    <row r="419" ht="13.5" customHeight="1">
      <c r="C419" s="69"/>
      <c r="D419" s="69"/>
      <c r="E419" s="76"/>
      <c r="F419" s="76"/>
      <c r="G419" s="76"/>
      <c r="H419" s="77"/>
      <c r="I419" s="78"/>
      <c r="K419" s="79"/>
      <c r="L419" s="80"/>
    </row>
    <row r="420" ht="13.5" customHeight="1">
      <c r="C420" s="69"/>
      <c r="D420" s="69"/>
      <c r="E420" s="76"/>
      <c r="F420" s="76"/>
      <c r="G420" s="76"/>
      <c r="H420" s="77"/>
      <c r="I420" s="78"/>
      <c r="K420" s="79"/>
      <c r="L420" s="80"/>
    </row>
    <row r="421" ht="13.5" customHeight="1">
      <c r="C421" s="69"/>
      <c r="D421" s="69"/>
      <c r="E421" s="76"/>
      <c r="F421" s="76"/>
      <c r="G421" s="76"/>
      <c r="H421" s="77"/>
      <c r="I421" s="78"/>
      <c r="K421" s="79"/>
      <c r="L421" s="80"/>
    </row>
    <row r="422" ht="13.5" customHeight="1">
      <c r="C422" s="69"/>
      <c r="D422" s="69"/>
      <c r="E422" s="76"/>
      <c r="F422" s="76"/>
      <c r="G422" s="76"/>
      <c r="H422" s="77"/>
      <c r="I422" s="78"/>
      <c r="K422" s="79"/>
      <c r="L422" s="80"/>
    </row>
    <row r="423" ht="13.5" customHeight="1">
      <c r="C423" s="69"/>
      <c r="D423" s="69"/>
      <c r="E423" s="76"/>
      <c r="F423" s="76"/>
      <c r="G423" s="76"/>
      <c r="H423" s="77"/>
      <c r="I423" s="78"/>
      <c r="K423" s="79"/>
      <c r="L423" s="80"/>
    </row>
    <row r="424" ht="13.5" customHeight="1">
      <c r="C424" s="69"/>
      <c r="D424" s="69"/>
      <c r="E424" s="76"/>
      <c r="F424" s="76"/>
      <c r="G424" s="76"/>
      <c r="H424" s="77"/>
      <c r="I424" s="78"/>
      <c r="K424" s="79"/>
      <c r="L424" s="80"/>
    </row>
    <row r="425" ht="13.5" customHeight="1">
      <c r="C425" s="69"/>
      <c r="D425" s="69"/>
      <c r="E425" s="76"/>
      <c r="F425" s="76"/>
      <c r="G425" s="76"/>
      <c r="H425" s="77"/>
      <c r="I425" s="78"/>
      <c r="K425" s="79"/>
      <c r="L425" s="80"/>
    </row>
    <row r="426" ht="13.5" customHeight="1">
      <c r="C426" s="69"/>
      <c r="D426" s="69"/>
      <c r="E426" s="76"/>
      <c r="F426" s="76"/>
      <c r="G426" s="76"/>
      <c r="H426" s="77"/>
      <c r="I426" s="78"/>
      <c r="K426" s="79"/>
      <c r="L426" s="80"/>
    </row>
    <row r="427" ht="13.5" customHeight="1">
      <c r="C427" s="69"/>
      <c r="D427" s="69"/>
      <c r="E427" s="76"/>
      <c r="F427" s="76"/>
      <c r="G427" s="76"/>
      <c r="H427" s="77"/>
      <c r="I427" s="78"/>
      <c r="K427" s="79"/>
      <c r="L427" s="80"/>
    </row>
    <row r="428" ht="13.5" customHeight="1">
      <c r="C428" s="69"/>
      <c r="D428" s="69"/>
      <c r="E428" s="76"/>
      <c r="F428" s="76"/>
      <c r="G428" s="76"/>
      <c r="H428" s="77"/>
      <c r="I428" s="78"/>
      <c r="K428" s="79"/>
      <c r="L428" s="80"/>
    </row>
    <row r="429" ht="13.5" customHeight="1">
      <c r="C429" s="69"/>
      <c r="D429" s="69"/>
      <c r="E429" s="76"/>
      <c r="F429" s="76"/>
      <c r="G429" s="76"/>
      <c r="H429" s="77"/>
      <c r="I429" s="78"/>
      <c r="K429" s="79"/>
      <c r="L429" s="80"/>
    </row>
    <row r="430" ht="13.5" customHeight="1">
      <c r="C430" s="69"/>
      <c r="D430" s="69"/>
      <c r="E430" s="76"/>
      <c r="F430" s="76"/>
      <c r="G430" s="76"/>
      <c r="H430" s="77"/>
      <c r="I430" s="78"/>
      <c r="K430" s="79"/>
      <c r="L430" s="80"/>
    </row>
    <row r="431" ht="13.5" customHeight="1">
      <c r="C431" s="69"/>
      <c r="D431" s="69"/>
      <c r="E431" s="76"/>
      <c r="F431" s="76"/>
      <c r="G431" s="76"/>
      <c r="H431" s="77"/>
      <c r="I431" s="78"/>
      <c r="K431" s="79"/>
      <c r="L431" s="80"/>
    </row>
    <row r="432" ht="13.5" customHeight="1">
      <c r="C432" s="69"/>
      <c r="D432" s="69"/>
      <c r="E432" s="76"/>
      <c r="F432" s="76"/>
      <c r="G432" s="76"/>
      <c r="H432" s="77"/>
      <c r="I432" s="78"/>
      <c r="K432" s="79"/>
      <c r="L432" s="80"/>
    </row>
    <row r="433" ht="13.5" customHeight="1">
      <c r="C433" s="69"/>
      <c r="D433" s="69"/>
      <c r="E433" s="76"/>
      <c r="F433" s="76"/>
      <c r="G433" s="76"/>
      <c r="H433" s="77"/>
      <c r="I433" s="78"/>
      <c r="K433" s="79"/>
      <c r="L433" s="80"/>
    </row>
    <row r="434" ht="13.5" customHeight="1">
      <c r="C434" s="69"/>
      <c r="D434" s="69"/>
      <c r="E434" s="76"/>
      <c r="F434" s="76"/>
      <c r="G434" s="76"/>
      <c r="H434" s="77"/>
      <c r="I434" s="78"/>
      <c r="K434" s="79"/>
      <c r="L434" s="80"/>
    </row>
    <row r="435" ht="13.5" customHeight="1">
      <c r="C435" s="69"/>
      <c r="D435" s="69"/>
      <c r="E435" s="76"/>
      <c r="F435" s="76"/>
      <c r="G435" s="76"/>
      <c r="H435" s="77"/>
      <c r="I435" s="78"/>
      <c r="K435" s="79"/>
      <c r="L435" s="80"/>
    </row>
    <row r="436" ht="13.5" customHeight="1">
      <c r="C436" s="69"/>
      <c r="D436" s="69"/>
      <c r="E436" s="76"/>
      <c r="F436" s="76"/>
      <c r="G436" s="76"/>
      <c r="H436" s="77"/>
      <c r="I436" s="78"/>
      <c r="K436" s="79"/>
      <c r="L436" s="80"/>
    </row>
    <row r="437" ht="13.5" customHeight="1">
      <c r="C437" s="69"/>
      <c r="D437" s="69"/>
      <c r="E437" s="76"/>
      <c r="F437" s="76"/>
      <c r="G437" s="76"/>
      <c r="H437" s="77"/>
      <c r="I437" s="78"/>
      <c r="K437" s="79"/>
      <c r="L437" s="80"/>
    </row>
    <row r="438" ht="13.5" customHeight="1">
      <c r="C438" s="69"/>
      <c r="D438" s="69"/>
      <c r="E438" s="76"/>
      <c r="F438" s="76"/>
      <c r="G438" s="76"/>
      <c r="H438" s="77"/>
      <c r="I438" s="78"/>
      <c r="K438" s="79"/>
      <c r="L438" s="80"/>
    </row>
    <row r="439" ht="13.5" customHeight="1">
      <c r="C439" s="69"/>
      <c r="D439" s="69"/>
      <c r="E439" s="76"/>
      <c r="F439" s="76"/>
      <c r="G439" s="76"/>
      <c r="H439" s="77"/>
      <c r="I439" s="78"/>
      <c r="K439" s="79"/>
      <c r="L439" s="80"/>
    </row>
    <row r="440" ht="13.5" customHeight="1">
      <c r="C440" s="69"/>
      <c r="D440" s="69"/>
      <c r="E440" s="76"/>
      <c r="F440" s="76"/>
      <c r="G440" s="76"/>
      <c r="H440" s="77"/>
      <c r="I440" s="78"/>
      <c r="K440" s="79"/>
      <c r="L440" s="80"/>
    </row>
    <row r="441" ht="13.5" customHeight="1">
      <c r="C441" s="69"/>
      <c r="D441" s="69"/>
      <c r="E441" s="76"/>
      <c r="F441" s="76"/>
      <c r="G441" s="76"/>
      <c r="H441" s="77"/>
      <c r="I441" s="78"/>
      <c r="K441" s="79"/>
      <c r="L441" s="80"/>
    </row>
    <row r="442" ht="13.5" customHeight="1">
      <c r="C442" s="69"/>
      <c r="D442" s="69"/>
      <c r="E442" s="76"/>
      <c r="F442" s="76"/>
      <c r="G442" s="76"/>
      <c r="H442" s="77"/>
      <c r="I442" s="78"/>
      <c r="K442" s="79"/>
      <c r="L442" s="80"/>
    </row>
    <row r="443" ht="13.5" customHeight="1">
      <c r="C443" s="69"/>
      <c r="D443" s="69"/>
      <c r="E443" s="76"/>
      <c r="F443" s="76"/>
      <c r="G443" s="76"/>
      <c r="H443" s="77"/>
      <c r="I443" s="78"/>
      <c r="K443" s="79"/>
      <c r="L443" s="80"/>
    </row>
    <row r="444" ht="13.5" customHeight="1">
      <c r="C444" s="69"/>
      <c r="D444" s="69"/>
      <c r="E444" s="76"/>
      <c r="F444" s="76"/>
      <c r="G444" s="76"/>
      <c r="H444" s="77"/>
      <c r="I444" s="78"/>
      <c r="K444" s="79"/>
      <c r="L444" s="80"/>
    </row>
    <row r="445" ht="13.5" customHeight="1">
      <c r="C445" s="69"/>
      <c r="D445" s="69"/>
      <c r="E445" s="76"/>
      <c r="F445" s="76"/>
      <c r="G445" s="76"/>
      <c r="H445" s="77"/>
      <c r="I445" s="78"/>
      <c r="K445" s="79"/>
      <c r="L445" s="80"/>
    </row>
    <row r="446" ht="13.5" customHeight="1">
      <c r="C446" s="69"/>
      <c r="D446" s="69"/>
      <c r="E446" s="76"/>
      <c r="F446" s="76"/>
      <c r="G446" s="76"/>
      <c r="H446" s="77"/>
      <c r="I446" s="78"/>
      <c r="K446" s="79"/>
      <c r="L446" s="80"/>
    </row>
    <row r="447" ht="13.5" customHeight="1">
      <c r="C447" s="69"/>
      <c r="D447" s="69"/>
      <c r="E447" s="76"/>
      <c r="F447" s="76"/>
      <c r="G447" s="76"/>
      <c r="H447" s="77"/>
      <c r="I447" s="78"/>
      <c r="K447" s="79"/>
      <c r="L447" s="80"/>
    </row>
    <row r="448" ht="13.5" customHeight="1">
      <c r="C448" s="69"/>
      <c r="D448" s="69"/>
      <c r="E448" s="76"/>
      <c r="F448" s="76"/>
      <c r="G448" s="76"/>
      <c r="H448" s="77"/>
      <c r="I448" s="78"/>
      <c r="K448" s="79"/>
      <c r="L448" s="80"/>
    </row>
    <row r="449" ht="13.5" customHeight="1">
      <c r="C449" s="69"/>
      <c r="D449" s="69"/>
      <c r="E449" s="76"/>
      <c r="F449" s="76"/>
      <c r="G449" s="76"/>
      <c r="H449" s="77"/>
      <c r="I449" s="78"/>
      <c r="K449" s="79"/>
      <c r="L449" s="80"/>
    </row>
    <row r="450" ht="13.5" customHeight="1">
      <c r="C450" s="69"/>
      <c r="D450" s="69"/>
      <c r="E450" s="76"/>
      <c r="F450" s="76"/>
      <c r="G450" s="76"/>
      <c r="H450" s="77"/>
      <c r="I450" s="78"/>
      <c r="K450" s="79"/>
      <c r="L450" s="80"/>
    </row>
    <row r="451" ht="13.5" customHeight="1">
      <c r="C451" s="69"/>
      <c r="D451" s="69"/>
      <c r="E451" s="76"/>
      <c r="F451" s="76"/>
      <c r="G451" s="76"/>
      <c r="H451" s="77"/>
      <c r="I451" s="78"/>
      <c r="K451" s="79"/>
      <c r="L451" s="80"/>
    </row>
    <row r="452" ht="13.5" customHeight="1">
      <c r="C452" s="69"/>
      <c r="D452" s="69"/>
      <c r="E452" s="76"/>
      <c r="F452" s="76"/>
      <c r="G452" s="76"/>
      <c r="H452" s="77"/>
      <c r="I452" s="78"/>
      <c r="K452" s="79"/>
      <c r="L452" s="80"/>
    </row>
    <row r="453" ht="13.5" customHeight="1">
      <c r="C453" s="69"/>
      <c r="D453" s="69"/>
      <c r="E453" s="76"/>
      <c r="F453" s="76"/>
      <c r="G453" s="76"/>
      <c r="H453" s="77"/>
      <c r="I453" s="78"/>
      <c r="K453" s="79"/>
      <c r="L453" s="80"/>
    </row>
    <row r="454" ht="13.5" customHeight="1">
      <c r="C454" s="69"/>
      <c r="D454" s="69"/>
      <c r="E454" s="76"/>
      <c r="F454" s="76"/>
      <c r="G454" s="76"/>
      <c r="H454" s="77"/>
      <c r="I454" s="78"/>
      <c r="K454" s="79"/>
      <c r="L454" s="80"/>
    </row>
    <row r="455" ht="13.5" customHeight="1">
      <c r="C455" s="69"/>
      <c r="D455" s="69"/>
      <c r="E455" s="76"/>
      <c r="F455" s="76"/>
      <c r="G455" s="76"/>
      <c r="H455" s="77"/>
      <c r="I455" s="78"/>
      <c r="K455" s="79"/>
      <c r="L455" s="80"/>
    </row>
    <row r="456" ht="13.5" customHeight="1">
      <c r="C456" s="69"/>
      <c r="D456" s="69"/>
      <c r="E456" s="76"/>
      <c r="F456" s="76"/>
      <c r="G456" s="76"/>
      <c r="H456" s="77"/>
      <c r="I456" s="78"/>
      <c r="K456" s="79"/>
      <c r="L456" s="80"/>
    </row>
    <row r="457" ht="13.5" customHeight="1">
      <c r="C457" s="69"/>
      <c r="D457" s="69"/>
      <c r="E457" s="76"/>
      <c r="F457" s="76"/>
      <c r="G457" s="76"/>
      <c r="H457" s="77"/>
      <c r="I457" s="78"/>
      <c r="K457" s="79"/>
      <c r="L457" s="80"/>
    </row>
    <row r="458" ht="13.5" customHeight="1">
      <c r="C458" s="69"/>
      <c r="D458" s="69"/>
      <c r="E458" s="76"/>
      <c r="F458" s="76"/>
      <c r="G458" s="76"/>
      <c r="H458" s="77"/>
      <c r="I458" s="78"/>
      <c r="K458" s="79"/>
      <c r="L458" s="80"/>
    </row>
    <row r="459" ht="13.5" customHeight="1">
      <c r="C459" s="69"/>
      <c r="D459" s="69"/>
      <c r="E459" s="76"/>
      <c r="F459" s="76"/>
      <c r="G459" s="76"/>
      <c r="H459" s="77"/>
      <c r="I459" s="78"/>
      <c r="K459" s="79"/>
      <c r="L459" s="80"/>
    </row>
    <row r="460" ht="13.5" customHeight="1">
      <c r="C460" s="69"/>
      <c r="D460" s="69"/>
      <c r="E460" s="76"/>
      <c r="F460" s="76"/>
      <c r="G460" s="76"/>
      <c r="H460" s="77"/>
      <c r="I460" s="78"/>
      <c r="K460" s="79"/>
      <c r="L460" s="80"/>
    </row>
    <row r="461" ht="13.5" customHeight="1">
      <c r="C461" s="69"/>
      <c r="D461" s="69"/>
      <c r="E461" s="76"/>
      <c r="F461" s="76"/>
      <c r="G461" s="76"/>
      <c r="H461" s="77"/>
      <c r="I461" s="78"/>
      <c r="K461" s="79"/>
      <c r="L461" s="80"/>
    </row>
    <row r="462" ht="13.5" customHeight="1">
      <c r="C462" s="69"/>
      <c r="D462" s="69"/>
      <c r="E462" s="76"/>
      <c r="F462" s="76"/>
      <c r="G462" s="76"/>
      <c r="H462" s="77"/>
      <c r="I462" s="78"/>
      <c r="K462" s="79"/>
      <c r="L462" s="80"/>
    </row>
    <row r="463" ht="13.5" customHeight="1">
      <c r="C463" s="69"/>
      <c r="D463" s="69"/>
      <c r="E463" s="76"/>
      <c r="F463" s="76"/>
      <c r="G463" s="76"/>
      <c r="H463" s="77"/>
      <c r="I463" s="78"/>
      <c r="K463" s="79"/>
      <c r="L463" s="80"/>
    </row>
    <row r="464" ht="13.5" customHeight="1">
      <c r="C464" s="69"/>
      <c r="D464" s="69"/>
      <c r="E464" s="76"/>
      <c r="F464" s="76"/>
      <c r="G464" s="76"/>
      <c r="H464" s="77"/>
      <c r="I464" s="78"/>
      <c r="K464" s="79"/>
      <c r="L464" s="80"/>
    </row>
    <row r="465" ht="13.5" customHeight="1">
      <c r="C465" s="69"/>
      <c r="D465" s="69"/>
      <c r="E465" s="76"/>
      <c r="F465" s="76"/>
      <c r="G465" s="76"/>
      <c r="H465" s="77"/>
      <c r="I465" s="78"/>
      <c r="K465" s="79"/>
      <c r="L465" s="80"/>
    </row>
    <row r="466" ht="13.5" customHeight="1">
      <c r="C466" s="69"/>
      <c r="D466" s="69"/>
      <c r="E466" s="76"/>
      <c r="F466" s="76"/>
      <c r="G466" s="76"/>
      <c r="H466" s="77"/>
      <c r="I466" s="78"/>
      <c r="K466" s="79"/>
      <c r="L466" s="80"/>
    </row>
    <row r="467" ht="13.5" customHeight="1">
      <c r="C467" s="69"/>
      <c r="D467" s="69"/>
      <c r="E467" s="76"/>
      <c r="F467" s="76"/>
      <c r="G467" s="76"/>
      <c r="H467" s="77"/>
      <c r="I467" s="78"/>
      <c r="K467" s="79"/>
      <c r="L467" s="80"/>
    </row>
    <row r="468" ht="13.5" customHeight="1">
      <c r="C468" s="69"/>
      <c r="D468" s="69"/>
      <c r="E468" s="76"/>
      <c r="F468" s="76"/>
      <c r="G468" s="76"/>
      <c r="H468" s="77"/>
      <c r="I468" s="78"/>
      <c r="K468" s="79"/>
      <c r="L468" s="80"/>
    </row>
    <row r="469" ht="13.5" customHeight="1">
      <c r="C469" s="69"/>
      <c r="D469" s="69"/>
      <c r="E469" s="76"/>
      <c r="F469" s="76"/>
      <c r="G469" s="76"/>
      <c r="H469" s="77"/>
      <c r="I469" s="78"/>
      <c r="K469" s="79"/>
      <c r="L469" s="80"/>
    </row>
    <row r="470" ht="13.5" customHeight="1">
      <c r="C470" s="69"/>
      <c r="D470" s="69"/>
      <c r="E470" s="76"/>
      <c r="F470" s="76"/>
      <c r="G470" s="76"/>
      <c r="H470" s="77"/>
      <c r="I470" s="78"/>
      <c r="K470" s="79"/>
      <c r="L470" s="80"/>
    </row>
    <row r="471" ht="13.5" customHeight="1">
      <c r="C471" s="69"/>
      <c r="D471" s="69"/>
      <c r="E471" s="76"/>
      <c r="F471" s="76"/>
      <c r="G471" s="76"/>
      <c r="H471" s="77"/>
      <c r="I471" s="78"/>
      <c r="K471" s="79"/>
      <c r="L471" s="80"/>
    </row>
    <row r="472" ht="13.5" customHeight="1">
      <c r="C472" s="69"/>
      <c r="D472" s="69"/>
      <c r="E472" s="76"/>
      <c r="F472" s="76"/>
      <c r="G472" s="76"/>
      <c r="H472" s="77"/>
      <c r="I472" s="78"/>
      <c r="K472" s="79"/>
      <c r="L472" s="80"/>
    </row>
    <row r="473" ht="13.5" customHeight="1">
      <c r="C473" s="69"/>
      <c r="D473" s="69"/>
      <c r="E473" s="76"/>
      <c r="F473" s="76"/>
      <c r="G473" s="76"/>
      <c r="H473" s="77"/>
      <c r="I473" s="78"/>
      <c r="K473" s="79"/>
      <c r="L473" s="80"/>
    </row>
    <row r="474" ht="13.5" customHeight="1">
      <c r="C474" s="69"/>
      <c r="D474" s="69"/>
      <c r="E474" s="76"/>
      <c r="F474" s="76"/>
      <c r="G474" s="76"/>
      <c r="H474" s="77"/>
      <c r="I474" s="78"/>
      <c r="K474" s="79"/>
      <c r="L474" s="80"/>
    </row>
    <row r="475" ht="13.5" customHeight="1">
      <c r="C475" s="69"/>
      <c r="D475" s="69"/>
      <c r="E475" s="76"/>
      <c r="F475" s="76"/>
      <c r="G475" s="76"/>
      <c r="H475" s="77"/>
      <c r="I475" s="78"/>
      <c r="K475" s="79"/>
      <c r="L475" s="80"/>
    </row>
    <row r="476" ht="13.5" customHeight="1">
      <c r="C476" s="69"/>
      <c r="D476" s="69"/>
      <c r="E476" s="76"/>
      <c r="F476" s="76"/>
      <c r="G476" s="76"/>
      <c r="H476" s="77"/>
      <c r="I476" s="78"/>
      <c r="K476" s="79"/>
      <c r="L476" s="80"/>
    </row>
    <row r="477" ht="13.5" customHeight="1">
      <c r="C477" s="69"/>
      <c r="D477" s="69"/>
      <c r="E477" s="76"/>
      <c r="F477" s="76"/>
      <c r="G477" s="76"/>
      <c r="H477" s="77"/>
      <c r="I477" s="78"/>
      <c r="K477" s="79"/>
      <c r="L477" s="80"/>
    </row>
    <row r="478" ht="13.5" customHeight="1">
      <c r="C478" s="69"/>
      <c r="D478" s="69"/>
      <c r="E478" s="76"/>
      <c r="F478" s="76"/>
      <c r="G478" s="76"/>
      <c r="H478" s="77"/>
      <c r="I478" s="78"/>
      <c r="K478" s="79"/>
      <c r="L478" s="80"/>
    </row>
    <row r="479" ht="13.5" customHeight="1">
      <c r="C479" s="69"/>
      <c r="D479" s="69"/>
      <c r="E479" s="76"/>
      <c r="F479" s="76"/>
      <c r="G479" s="76"/>
      <c r="H479" s="77"/>
      <c r="I479" s="78"/>
      <c r="K479" s="79"/>
      <c r="L479" s="80"/>
    </row>
    <row r="480" ht="13.5" customHeight="1">
      <c r="C480" s="69"/>
      <c r="D480" s="69"/>
      <c r="E480" s="76"/>
      <c r="F480" s="76"/>
      <c r="G480" s="76"/>
      <c r="H480" s="77"/>
      <c r="I480" s="78"/>
      <c r="K480" s="79"/>
      <c r="L480" s="80"/>
    </row>
    <row r="481" ht="13.5" customHeight="1">
      <c r="C481" s="69"/>
      <c r="D481" s="69"/>
      <c r="E481" s="76"/>
      <c r="F481" s="76"/>
      <c r="G481" s="76"/>
      <c r="H481" s="77"/>
      <c r="I481" s="78"/>
      <c r="K481" s="79"/>
      <c r="L481" s="80"/>
    </row>
    <row r="482" ht="13.5" customHeight="1">
      <c r="C482" s="69"/>
      <c r="D482" s="69"/>
      <c r="E482" s="76"/>
      <c r="F482" s="76"/>
      <c r="G482" s="76"/>
      <c r="H482" s="77"/>
      <c r="I482" s="78"/>
      <c r="K482" s="79"/>
      <c r="L482" s="80"/>
    </row>
    <row r="483" ht="13.5" customHeight="1">
      <c r="C483" s="69"/>
      <c r="D483" s="69"/>
      <c r="E483" s="76"/>
      <c r="F483" s="76"/>
      <c r="G483" s="76"/>
      <c r="H483" s="77"/>
      <c r="I483" s="78"/>
      <c r="K483" s="79"/>
      <c r="L483" s="80"/>
    </row>
    <row r="484" ht="13.5" customHeight="1">
      <c r="C484" s="69"/>
      <c r="D484" s="69"/>
      <c r="E484" s="76"/>
      <c r="F484" s="76"/>
      <c r="G484" s="76"/>
      <c r="H484" s="77"/>
      <c r="I484" s="78"/>
      <c r="K484" s="79"/>
      <c r="L484" s="80"/>
    </row>
    <row r="485" ht="13.5" customHeight="1">
      <c r="C485" s="69"/>
      <c r="D485" s="69"/>
      <c r="E485" s="76"/>
      <c r="F485" s="76"/>
      <c r="G485" s="76"/>
      <c r="H485" s="77"/>
      <c r="I485" s="78"/>
      <c r="K485" s="79"/>
      <c r="L485" s="80"/>
    </row>
    <row r="486" ht="13.5" customHeight="1">
      <c r="C486" s="69"/>
      <c r="D486" s="69"/>
      <c r="E486" s="76"/>
      <c r="F486" s="76"/>
      <c r="G486" s="76"/>
      <c r="H486" s="77"/>
      <c r="I486" s="78"/>
      <c r="K486" s="79"/>
      <c r="L486" s="80"/>
    </row>
    <row r="487" ht="13.5" customHeight="1">
      <c r="C487" s="69"/>
      <c r="D487" s="69"/>
      <c r="E487" s="76"/>
      <c r="F487" s="76"/>
      <c r="G487" s="76"/>
      <c r="H487" s="77"/>
      <c r="I487" s="78"/>
      <c r="K487" s="79"/>
      <c r="L487" s="80"/>
    </row>
    <row r="488" ht="13.5" customHeight="1">
      <c r="C488" s="69"/>
      <c r="D488" s="69"/>
      <c r="E488" s="76"/>
      <c r="F488" s="76"/>
      <c r="G488" s="76"/>
      <c r="H488" s="77"/>
      <c r="I488" s="78"/>
      <c r="K488" s="79"/>
      <c r="L488" s="80"/>
    </row>
    <row r="489" ht="13.5" customHeight="1">
      <c r="C489" s="69"/>
      <c r="D489" s="69"/>
      <c r="E489" s="76"/>
      <c r="F489" s="76"/>
      <c r="G489" s="76"/>
      <c r="H489" s="77"/>
      <c r="I489" s="78"/>
      <c r="K489" s="79"/>
      <c r="L489" s="80"/>
    </row>
    <row r="490" ht="13.5" customHeight="1">
      <c r="C490" s="69"/>
      <c r="D490" s="69"/>
      <c r="E490" s="76"/>
      <c r="F490" s="76"/>
      <c r="G490" s="76"/>
      <c r="H490" s="77"/>
      <c r="I490" s="78"/>
      <c r="K490" s="79"/>
      <c r="L490" s="80"/>
    </row>
    <row r="491" ht="13.5" customHeight="1">
      <c r="C491" s="69"/>
      <c r="D491" s="69"/>
      <c r="E491" s="76"/>
      <c r="F491" s="76"/>
      <c r="G491" s="76"/>
      <c r="H491" s="77"/>
      <c r="I491" s="78"/>
      <c r="K491" s="79"/>
      <c r="L491" s="80"/>
    </row>
    <row r="492" ht="13.5" customHeight="1">
      <c r="C492" s="69"/>
      <c r="D492" s="69"/>
      <c r="E492" s="76"/>
      <c r="F492" s="76"/>
      <c r="G492" s="76"/>
      <c r="H492" s="77"/>
      <c r="I492" s="78"/>
      <c r="K492" s="79"/>
      <c r="L492" s="80"/>
    </row>
    <row r="493" ht="13.5" customHeight="1">
      <c r="C493" s="69"/>
      <c r="D493" s="69"/>
      <c r="E493" s="76"/>
      <c r="F493" s="76"/>
      <c r="G493" s="76"/>
      <c r="H493" s="77"/>
      <c r="I493" s="78"/>
      <c r="K493" s="79"/>
      <c r="L493" s="80"/>
    </row>
    <row r="494" ht="13.5" customHeight="1">
      <c r="C494" s="69"/>
      <c r="D494" s="69"/>
      <c r="E494" s="76"/>
      <c r="F494" s="76"/>
      <c r="G494" s="76"/>
      <c r="H494" s="77"/>
      <c r="I494" s="78"/>
      <c r="K494" s="79"/>
      <c r="L494" s="80"/>
    </row>
    <row r="495" ht="13.5" customHeight="1">
      <c r="C495" s="69"/>
      <c r="D495" s="69"/>
      <c r="E495" s="76"/>
      <c r="F495" s="76"/>
      <c r="G495" s="76"/>
      <c r="H495" s="77"/>
      <c r="I495" s="78"/>
      <c r="K495" s="79"/>
      <c r="L495" s="80"/>
    </row>
    <row r="496" ht="13.5" customHeight="1">
      <c r="C496" s="69"/>
      <c r="D496" s="69"/>
      <c r="E496" s="76"/>
      <c r="F496" s="76"/>
      <c r="G496" s="76"/>
      <c r="H496" s="77"/>
      <c r="I496" s="78"/>
      <c r="K496" s="79"/>
      <c r="L496" s="80"/>
    </row>
    <row r="497" ht="13.5" customHeight="1">
      <c r="C497" s="69"/>
      <c r="D497" s="69"/>
      <c r="E497" s="76"/>
      <c r="F497" s="76"/>
      <c r="G497" s="76"/>
      <c r="H497" s="77"/>
      <c r="I497" s="78"/>
      <c r="K497" s="79"/>
      <c r="L497" s="80"/>
    </row>
    <row r="498" ht="13.5" customHeight="1">
      <c r="C498" s="69"/>
      <c r="D498" s="69"/>
      <c r="E498" s="76"/>
      <c r="F498" s="76"/>
      <c r="G498" s="76"/>
      <c r="H498" s="77"/>
      <c r="I498" s="78"/>
      <c r="K498" s="79"/>
      <c r="L498" s="80"/>
    </row>
    <row r="499" ht="13.5" customHeight="1">
      <c r="C499" s="69"/>
      <c r="D499" s="69"/>
      <c r="E499" s="76"/>
      <c r="F499" s="76"/>
      <c r="G499" s="76"/>
      <c r="H499" s="77"/>
      <c r="I499" s="78"/>
      <c r="K499" s="79"/>
      <c r="L499" s="80"/>
    </row>
    <row r="500" ht="13.5" customHeight="1">
      <c r="C500" s="69"/>
      <c r="D500" s="69"/>
      <c r="E500" s="76"/>
      <c r="F500" s="76"/>
      <c r="G500" s="76"/>
      <c r="H500" s="77"/>
      <c r="I500" s="78"/>
      <c r="K500" s="79"/>
      <c r="L500" s="80"/>
    </row>
    <row r="501" ht="13.5" customHeight="1">
      <c r="C501" s="69"/>
      <c r="D501" s="69"/>
      <c r="E501" s="76"/>
      <c r="F501" s="76"/>
      <c r="G501" s="76"/>
      <c r="H501" s="77"/>
      <c r="I501" s="78"/>
      <c r="K501" s="79"/>
      <c r="L501" s="80"/>
    </row>
    <row r="502" ht="13.5" customHeight="1">
      <c r="C502" s="69"/>
      <c r="D502" s="69"/>
      <c r="E502" s="76"/>
      <c r="F502" s="76"/>
      <c r="G502" s="76"/>
      <c r="H502" s="77"/>
      <c r="I502" s="78"/>
      <c r="K502" s="79"/>
      <c r="L502" s="80"/>
    </row>
    <row r="503" ht="13.5" customHeight="1">
      <c r="C503" s="69"/>
      <c r="D503" s="69"/>
      <c r="E503" s="76"/>
      <c r="F503" s="76"/>
      <c r="G503" s="76"/>
      <c r="H503" s="77"/>
      <c r="I503" s="78"/>
      <c r="K503" s="79"/>
      <c r="L503" s="80"/>
    </row>
    <row r="504" ht="13.5" customHeight="1">
      <c r="C504" s="69"/>
      <c r="D504" s="69"/>
      <c r="E504" s="76"/>
      <c r="F504" s="76"/>
      <c r="G504" s="76"/>
      <c r="H504" s="77"/>
      <c r="I504" s="78"/>
      <c r="K504" s="79"/>
      <c r="L504" s="80"/>
    </row>
    <row r="505" ht="13.5" customHeight="1">
      <c r="C505" s="69"/>
      <c r="D505" s="69"/>
      <c r="E505" s="76"/>
      <c r="F505" s="76"/>
      <c r="G505" s="76"/>
      <c r="H505" s="77"/>
      <c r="I505" s="78"/>
      <c r="K505" s="79"/>
      <c r="L505" s="80"/>
    </row>
    <row r="506" ht="13.5" customHeight="1">
      <c r="C506" s="69"/>
      <c r="D506" s="69"/>
      <c r="E506" s="76"/>
      <c r="F506" s="76"/>
      <c r="G506" s="76"/>
      <c r="H506" s="77"/>
      <c r="I506" s="78"/>
      <c r="K506" s="79"/>
      <c r="L506" s="80"/>
    </row>
    <row r="507" ht="13.5" customHeight="1">
      <c r="C507" s="69"/>
      <c r="D507" s="69"/>
      <c r="E507" s="76"/>
      <c r="F507" s="76"/>
      <c r="G507" s="76"/>
      <c r="H507" s="77"/>
      <c r="I507" s="78"/>
      <c r="K507" s="79"/>
      <c r="L507" s="80"/>
    </row>
    <row r="508" ht="13.5" customHeight="1">
      <c r="C508" s="69"/>
      <c r="D508" s="69"/>
      <c r="E508" s="76"/>
      <c r="F508" s="76"/>
      <c r="G508" s="76"/>
      <c r="H508" s="77"/>
      <c r="I508" s="78"/>
      <c r="K508" s="79"/>
      <c r="L508" s="80"/>
    </row>
    <row r="509" ht="13.5" customHeight="1">
      <c r="C509" s="69"/>
      <c r="D509" s="69"/>
      <c r="E509" s="76"/>
      <c r="F509" s="76"/>
      <c r="G509" s="76"/>
      <c r="H509" s="77"/>
      <c r="I509" s="78"/>
      <c r="K509" s="79"/>
      <c r="L509" s="80"/>
    </row>
    <row r="510" ht="13.5" customHeight="1">
      <c r="C510" s="69"/>
      <c r="D510" s="69"/>
      <c r="E510" s="76"/>
      <c r="F510" s="76"/>
      <c r="G510" s="76"/>
      <c r="H510" s="77"/>
      <c r="I510" s="78"/>
      <c r="K510" s="79"/>
      <c r="L510" s="80"/>
    </row>
    <row r="511" ht="13.5" customHeight="1">
      <c r="C511" s="69"/>
      <c r="D511" s="69"/>
      <c r="E511" s="76"/>
      <c r="F511" s="76"/>
      <c r="G511" s="76"/>
      <c r="H511" s="77"/>
      <c r="I511" s="78"/>
      <c r="K511" s="79"/>
      <c r="L511" s="80"/>
    </row>
    <row r="512" ht="13.5" customHeight="1">
      <c r="C512" s="69"/>
      <c r="D512" s="69"/>
      <c r="E512" s="76"/>
      <c r="F512" s="76"/>
      <c r="G512" s="76"/>
      <c r="H512" s="77"/>
      <c r="I512" s="78"/>
      <c r="K512" s="79"/>
      <c r="L512" s="80"/>
    </row>
    <row r="513" ht="13.5" customHeight="1">
      <c r="C513" s="69"/>
      <c r="D513" s="69"/>
      <c r="E513" s="76"/>
      <c r="F513" s="76"/>
      <c r="G513" s="76"/>
      <c r="H513" s="77"/>
      <c r="I513" s="78"/>
      <c r="K513" s="79"/>
      <c r="L513" s="80"/>
    </row>
    <row r="514" ht="13.5" customHeight="1">
      <c r="C514" s="69"/>
      <c r="D514" s="69"/>
      <c r="E514" s="76"/>
      <c r="F514" s="76"/>
      <c r="G514" s="76"/>
      <c r="H514" s="77"/>
      <c r="I514" s="78"/>
      <c r="K514" s="79"/>
      <c r="L514" s="80"/>
    </row>
    <row r="515" ht="13.5" customHeight="1">
      <c r="C515" s="69"/>
      <c r="D515" s="69"/>
      <c r="E515" s="76"/>
      <c r="F515" s="76"/>
      <c r="G515" s="76"/>
      <c r="H515" s="77"/>
      <c r="I515" s="78"/>
      <c r="K515" s="79"/>
      <c r="L515" s="80"/>
    </row>
    <row r="516" ht="13.5" customHeight="1">
      <c r="C516" s="69"/>
      <c r="D516" s="69"/>
      <c r="E516" s="76"/>
      <c r="F516" s="76"/>
      <c r="G516" s="76"/>
      <c r="H516" s="77"/>
      <c r="I516" s="78"/>
      <c r="K516" s="79"/>
      <c r="L516" s="80"/>
    </row>
    <row r="517" ht="13.5" customHeight="1">
      <c r="C517" s="69"/>
      <c r="D517" s="69"/>
      <c r="E517" s="76"/>
      <c r="F517" s="76"/>
      <c r="G517" s="76"/>
      <c r="H517" s="77"/>
      <c r="I517" s="78"/>
      <c r="K517" s="79"/>
      <c r="L517" s="80"/>
    </row>
    <row r="518" ht="13.5" customHeight="1">
      <c r="C518" s="69"/>
      <c r="D518" s="69"/>
      <c r="E518" s="76"/>
      <c r="F518" s="76"/>
      <c r="G518" s="76"/>
      <c r="H518" s="77"/>
      <c r="I518" s="78"/>
      <c r="K518" s="79"/>
      <c r="L518" s="80"/>
    </row>
    <row r="519" ht="13.5" customHeight="1">
      <c r="C519" s="69"/>
      <c r="D519" s="69"/>
      <c r="E519" s="76"/>
      <c r="F519" s="76"/>
      <c r="G519" s="76"/>
      <c r="H519" s="77"/>
      <c r="I519" s="78"/>
      <c r="K519" s="79"/>
      <c r="L519" s="80"/>
    </row>
    <row r="520" ht="13.5" customHeight="1">
      <c r="C520" s="69"/>
      <c r="D520" s="69"/>
      <c r="E520" s="76"/>
      <c r="F520" s="76"/>
      <c r="G520" s="76"/>
      <c r="H520" s="77"/>
      <c r="I520" s="78"/>
      <c r="K520" s="79"/>
      <c r="L520" s="80"/>
    </row>
    <row r="521" ht="13.5" customHeight="1">
      <c r="C521" s="69"/>
      <c r="D521" s="69"/>
      <c r="E521" s="76"/>
      <c r="F521" s="76"/>
      <c r="G521" s="76"/>
      <c r="H521" s="77"/>
      <c r="I521" s="78"/>
      <c r="K521" s="79"/>
      <c r="L521" s="80"/>
    </row>
    <row r="522" ht="13.5" customHeight="1">
      <c r="C522" s="69"/>
      <c r="D522" s="69"/>
      <c r="E522" s="76"/>
      <c r="F522" s="76"/>
      <c r="G522" s="76"/>
      <c r="H522" s="77"/>
      <c r="I522" s="78"/>
      <c r="K522" s="79"/>
      <c r="L522" s="80"/>
    </row>
    <row r="523" ht="13.5" customHeight="1">
      <c r="C523" s="69"/>
      <c r="D523" s="69"/>
      <c r="E523" s="76"/>
      <c r="F523" s="76"/>
      <c r="G523" s="76"/>
      <c r="H523" s="77"/>
      <c r="I523" s="78"/>
      <c r="K523" s="79"/>
      <c r="L523" s="80"/>
    </row>
    <row r="524" ht="13.5" customHeight="1">
      <c r="C524" s="69"/>
      <c r="D524" s="69"/>
      <c r="E524" s="76"/>
      <c r="F524" s="76"/>
      <c r="G524" s="76"/>
      <c r="H524" s="77"/>
      <c r="I524" s="78"/>
      <c r="K524" s="79"/>
      <c r="L524" s="80"/>
    </row>
    <row r="525" ht="13.5" customHeight="1">
      <c r="C525" s="69"/>
      <c r="D525" s="69"/>
      <c r="E525" s="76"/>
      <c r="F525" s="76"/>
      <c r="G525" s="76"/>
      <c r="H525" s="77"/>
      <c r="I525" s="78"/>
      <c r="K525" s="79"/>
      <c r="L525" s="80"/>
    </row>
    <row r="526" ht="13.5" customHeight="1">
      <c r="C526" s="69"/>
      <c r="D526" s="69"/>
      <c r="E526" s="76"/>
      <c r="F526" s="76"/>
      <c r="G526" s="76"/>
      <c r="H526" s="77"/>
      <c r="I526" s="78"/>
      <c r="K526" s="79"/>
      <c r="L526" s="80"/>
    </row>
    <row r="527" ht="13.5" customHeight="1">
      <c r="C527" s="69"/>
      <c r="D527" s="69"/>
      <c r="E527" s="76"/>
      <c r="F527" s="76"/>
      <c r="G527" s="76"/>
      <c r="H527" s="77"/>
      <c r="I527" s="78"/>
      <c r="K527" s="79"/>
      <c r="L527" s="80"/>
    </row>
    <row r="528" ht="13.5" customHeight="1">
      <c r="C528" s="69"/>
      <c r="D528" s="69"/>
      <c r="E528" s="76"/>
      <c r="F528" s="76"/>
      <c r="G528" s="76"/>
      <c r="H528" s="77"/>
      <c r="I528" s="78"/>
      <c r="K528" s="79"/>
      <c r="L528" s="80"/>
    </row>
    <row r="529" ht="13.5" customHeight="1">
      <c r="C529" s="69"/>
      <c r="D529" s="69"/>
      <c r="E529" s="76"/>
      <c r="F529" s="76"/>
      <c r="G529" s="76"/>
      <c r="H529" s="77"/>
      <c r="I529" s="78"/>
      <c r="K529" s="79"/>
      <c r="L529" s="80"/>
    </row>
    <row r="530" ht="13.5" customHeight="1">
      <c r="C530" s="69"/>
      <c r="D530" s="69"/>
      <c r="E530" s="76"/>
      <c r="F530" s="76"/>
      <c r="G530" s="76"/>
      <c r="H530" s="77"/>
      <c r="I530" s="78"/>
      <c r="K530" s="79"/>
      <c r="L530" s="80"/>
    </row>
    <row r="531" ht="13.5" customHeight="1">
      <c r="C531" s="69"/>
      <c r="D531" s="69"/>
      <c r="E531" s="76"/>
      <c r="F531" s="76"/>
      <c r="G531" s="76"/>
      <c r="H531" s="77"/>
      <c r="I531" s="78"/>
      <c r="K531" s="79"/>
      <c r="L531" s="80"/>
    </row>
    <row r="532" ht="13.5" customHeight="1">
      <c r="C532" s="69"/>
      <c r="D532" s="69"/>
      <c r="E532" s="76"/>
      <c r="F532" s="76"/>
      <c r="G532" s="76"/>
      <c r="H532" s="77"/>
      <c r="I532" s="78"/>
      <c r="K532" s="79"/>
      <c r="L532" s="80"/>
    </row>
    <row r="533" ht="13.5" customHeight="1">
      <c r="C533" s="69"/>
      <c r="D533" s="69"/>
      <c r="E533" s="76"/>
      <c r="F533" s="76"/>
      <c r="G533" s="76"/>
      <c r="H533" s="77"/>
      <c r="I533" s="78"/>
      <c r="K533" s="79"/>
      <c r="L533" s="80"/>
    </row>
    <row r="534" ht="13.5" customHeight="1">
      <c r="C534" s="69"/>
      <c r="D534" s="69"/>
      <c r="E534" s="76"/>
      <c r="F534" s="76"/>
      <c r="G534" s="76"/>
      <c r="H534" s="77"/>
      <c r="I534" s="78"/>
      <c r="K534" s="79"/>
      <c r="L534" s="80"/>
    </row>
    <row r="535" ht="13.5" customHeight="1">
      <c r="C535" s="69"/>
      <c r="D535" s="69"/>
      <c r="E535" s="76"/>
      <c r="F535" s="76"/>
      <c r="G535" s="76"/>
      <c r="H535" s="77"/>
      <c r="I535" s="78"/>
      <c r="K535" s="79"/>
      <c r="L535" s="80"/>
    </row>
    <row r="536" ht="13.5" customHeight="1">
      <c r="C536" s="69"/>
      <c r="D536" s="69"/>
      <c r="E536" s="76"/>
      <c r="F536" s="76"/>
      <c r="G536" s="76"/>
      <c r="H536" s="77"/>
      <c r="I536" s="78"/>
      <c r="K536" s="79"/>
      <c r="L536" s="80"/>
    </row>
    <row r="537" ht="13.5" customHeight="1">
      <c r="C537" s="69"/>
      <c r="D537" s="69"/>
      <c r="E537" s="76"/>
      <c r="F537" s="76"/>
      <c r="G537" s="76"/>
      <c r="H537" s="77"/>
      <c r="I537" s="78"/>
      <c r="K537" s="79"/>
      <c r="L537" s="80"/>
    </row>
    <row r="538" ht="13.5" customHeight="1">
      <c r="C538" s="69"/>
      <c r="D538" s="69"/>
      <c r="E538" s="76"/>
      <c r="F538" s="76"/>
      <c r="G538" s="76"/>
      <c r="H538" s="77"/>
      <c r="I538" s="78"/>
      <c r="K538" s="79"/>
      <c r="L538" s="80"/>
    </row>
    <row r="539" ht="13.5" customHeight="1">
      <c r="C539" s="69"/>
      <c r="D539" s="69"/>
      <c r="E539" s="76"/>
      <c r="F539" s="76"/>
      <c r="G539" s="76"/>
      <c r="H539" s="77"/>
      <c r="I539" s="78"/>
      <c r="K539" s="79"/>
      <c r="L539" s="80"/>
    </row>
    <row r="540" ht="13.5" customHeight="1">
      <c r="C540" s="69"/>
      <c r="D540" s="69"/>
      <c r="E540" s="76"/>
      <c r="F540" s="76"/>
      <c r="G540" s="76"/>
      <c r="H540" s="77"/>
      <c r="I540" s="78"/>
      <c r="K540" s="79"/>
      <c r="L540" s="80"/>
    </row>
    <row r="541" ht="13.5" customHeight="1">
      <c r="C541" s="69"/>
      <c r="D541" s="69"/>
      <c r="E541" s="76"/>
      <c r="F541" s="76"/>
      <c r="G541" s="76"/>
      <c r="H541" s="77"/>
      <c r="I541" s="78"/>
      <c r="K541" s="79"/>
      <c r="L541" s="80"/>
    </row>
    <row r="542" ht="13.5" customHeight="1">
      <c r="C542" s="69"/>
      <c r="D542" s="69"/>
      <c r="E542" s="76"/>
      <c r="F542" s="76"/>
      <c r="G542" s="76"/>
      <c r="H542" s="77"/>
      <c r="I542" s="78"/>
      <c r="K542" s="79"/>
      <c r="L542" s="80"/>
    </row>
    <row r="543" ht="13.5" customHeight="1">
      <c r="C543" s="69"/>
      <c r="D543" s="69"/>
      <c r="E543" s="76"/>
      <c r="F543" s="76"/>
      <c r="G543" s="76"/>
      <c r="H543" s="77"/>
      <c r="I543" s="78"/>
      <c r="K543" s="79"/>
      <c r="L543" s="80"/>
    </row>
    <row r="544" ht="13.5" customHeight="1">
      <c r="C544" s="69"/>
      <c r="D544" s="69"/>
      <c r="E544" s="76"/>
      <c r="F544" s="76"/>
      <c r="G544" s="76"/>
      <c r="H544" s="77"/>
      <c r="I544" s="78"/>
      <c r="K544" s="79"/>
      <c r="L544" s="80"/>
    </row>
    <row r="545" ht="13.5" customHeight="1">
      <c r="C545" s="69"/>
      <c r="D545" s="69"/>
      <c r="E545" s="76"/>
      <c r="F545" s="76"/>
      <c r="G545" s="76"/>
      <c r="H545" s="77"/>
      <c r="I545" s="78"/>
      <c r="K545" s="79"/>
      <c r="L545" s="80"/>
    </row>
    <row r="546" ht="13.5" customHeight="1">
      <c r="C546" s="69"/>
      <c r="D546" s="69"/>
      <c r="E546" s="76"/>
      <c r="F546" s="76"/>
      <c r="G546" s="76"/>
      <c r="H546" s="77"/>
      <c r="I546" s="78"/>
      <c r="K546" s="79"/>
      <c r="L546" s="80"/>
    </row>
    <row r="547" ht="13.5" customHeight="1">
      <c r="C547" s="69"/>
      <c r="D547" s="69"/>
      <c r="E547" s="76"/>
      <c r="F547" s="76"/>
      <c r="G547" s="76"/>
      <c r="H547" s="77"/>
      <c r="I547" s="78"/>
      <c r="K547" s="79"/>
      <c r="L547" s="80"/>
    </row>
    <row r="548" ht="13.5" customHeight="1">
      <c r="C548" s="69"/>
      <c r="D548" s="69"/>
      <c r="E548" s="76"/>
      <c r="F548" s="76"/>
      <c r="G548" s="76"/>
      <c r="H548" s="77"/>
      <c r="I548" s="78"/>
      <c r="K548" s="79"/>
      <c r="L548" s="80"/>
    </row>
    <row r="549" ht="13.5" customHeight="1">
      <c r="C549" s="69"/>
      <c r="D549" s="69"/>
      <c r="E549" s="76"/>
      <c r="F549" s="76"/>
      <c r="G549" s="76"/>
      <c r="H549" s="77"/>
      <c r="I549" s="78"/>
      <c r="K549" s="79"/>
      <c r="L549" s="80"/>
    </row>
    <row r="550" ht="13.5" customHeight="1">
      <c r="C550" s="69"/>
      <c r="D550" s="69"/>
      <c r="E550" s="76"/>
      <c r="F550" s="76"/>
      <c r="G550" s="76"/>
      <c r="H550" s="77"/>
      <c r="I550" s="78"/>
      <c r="K550" s="79"/>
      <c r="L550" s="80"/>
    </row>
    <row r="551" ht="13.5" customHeight="1">
      <c r="C551" s="69"/>
      <c r="D551" s="69"/>
      <c r="E551" s="76"/>
      <c r="F551" s="76"/>
      <c r="G551" s="76"/>
      <c r="H551" s="77"/>
      <c r="I551" s="78"/>
      <c r="K551" s="79"/>
      <c r="L551" s="80"/>
    </row>
    <row r="552" ht="13.5" customHeight="1">
      <c r="C552" s="69"/>
      <c r="D552" s="69"/>
      <c r="E552" s="76"/>
      <c r="F552" s="76"/>
      <c r="G552" s="76"/>
      <c r="H552" s="77"/>
      <c r="I552" s="78"/>
      <c r="K552" s="79"/>
      <c r="L552" s="80"/>
    </row>
    <row r="553" ht="13.5" customHeight="1">
      <c r="C553" s="69"/>
      <c r="D553" s="69"/>
      <c r="E553" s="76"/>
      <c r="F553" s="76"/>
      <c r="G553" s="76"/>
      <c r="H553" s="77"/>
      <c r="I553" s="78"/>
      <c r="K553" s="79"/>
      <c r="L553" s="80"/>
    </row>
    <row r="554" ht="13.5" customHeight="1">
      <c r="C554" s="69"/>
      <c r="D554" s="69"/>
      <c r="E554" s="76"/>
      <c r="F554" s="76"/>
      <c r="G554" s="76"/>
      <c r="H554" s="77"/>
      <c r="I554" s="78"/>
      <c r="K554" s="79"/>
      <c r="L554" s="80"/>
    </row>
    <row r="555" ht="13.5" customHeight="1">
      <c r="C555" s="69"/>
      <c r="D555" s="69"/>
      <c r="E555" s="76"/>
      <c r="F555" s="76"/>
      <c r="G555" s="76"/>
      <c r="H555" s="77"/>
      <c r="I555" s="78"/>
      <c r="K555" s="79"/>
      <c r="L555" s="80"/>
    </row>
    <row r="556" ht="13.5" customHeight="1">
      <c r="C556" s="69"/>
      <c r="D556" s="69"/>
      <c r="E556" s="76"/>
      <c r="F556" s="76"/>
      <c r="G556" s="76"/>
      <c r="H556" s="77"/>
      <c r="I556" s="78"/>
      <c r="K556" s="79"/>
      <c r="L556" s="80"/>
    </row>
    <row r="557" ht="13.5" customHeight="1">
      <c r="C557" s="69"/>
      <c r="D557" s="69"/>
      <c r="E557" s="76"/>
      <c r="F557" s="76"/>
      <c r="G557" s="76"/>
      <c r="H557" s="77"/>
      <c r="I557" s="78"/>
      <c r="K557" s="79"/>
      <c r="L557" s="80"/>
    </row>
    <row r="558" ht="13.5" customHeight="1">
      <c r="C558" s="69"/>
      <c r="D558" s="69"/>
      <c r="E558" s="76"/>
      <c r="F558" s="76"/>
      <c r="G558" s="76"/>
      <c r="H558" s="77"/>
      <c r="I558" s="78"/>
      <c r="K558" s="79"/>
      <c r="L558" s="80"/>
    </row>
    <row r="559" ht="13.5" customHeight="1">
      <c r="C559" s="69"/>
      <c r="D559" s="69"/>
      <c r="E559" s="76"/>
      <c r="F559" s="76"/>
      <c r="G559" s="76"/>
      <c r="H559" s="77"/>
      <c r="I559" s="78"/>
      <c r="K559" s="79"/>
      <c r="L559" s="80"/>
    </row>
    <row r="560" ht="13.5" customHeight="1">
      <c r="C560" s="69"/>
      <c r="D560" s="69"/>
      <c r="E560" s="76"/>
      <c r="F560" s="76"/>
      <c r="G560" s="76"/>
      <c r="H560" s="77"/>
      <c r="I560" s="78"/>
      <c r="K560" s="79"/>
      <c r="L560" s="80"/>
    </row>
    <row r="561" ht="13.5" customHeight="1">
      <c r="C561" s="69"/>
      <c r="D561" s="69"/>
      <c r="E561" s="76"/>
      <c r="F561" s="76"/>
      <c r="G561" s="76"/>
      <c r="H561" s="77"/>
      <c r="I561" s="78"/>
      <c r="K561" s="79"/>
      <c r="L561" s="80"/>
    </row>
    <row r="562" ht="13.5" customHeight="1">
      <c r="C562" s="69"/>
      <c r="D562" s="69"/>
      <c r="E562" s="76"/>
      <c r="F562" s="76"/>
      <c r="G562" s="76"/>
      <c r="H562" s="77"/>
      <c r="I562" s="78"/>
      <c r="K562" s="79"/>
      <c r="L562" s="80"/>
    </row>
    <row r="563" ht="13.5" customHeight="1">
      <c r="C563" s="69"/>
      <c r="D563" s="69"/>
      <c r="E563" s="76"/>
      <c r="F563" s="76"/>
      <c r="G563" s="76"/>
      <c r="H563" s="77"/>
      <c r="I563" s="78"/>
      <c r="K563" s="79"/>
      <c r="L563" s="80"/>
    </row>
    <row r="564" ht="13.5" customHeight="1">
      <c r="C564" s="69"/>
      <c r="D564" s="69"/>
      <c r="E564" s="76"/>
      <c r="F564" s="76"/>
      <c r="G564" s="76"/>
      <c r="H564" s="77"/>
      <c r="I564" s="78"/>
      <c r="K564" s="79"/>
      <c r="L564" s="80"/>
    </row>
    <row r="565" ht="13.5" customHeight="1">
      <c r="C565" s="69"/>
      <c r="D565" s="69"/>
      <c r="E565" s="76"/>
      <c r="F565" s="76"/>
      <c r="G565" s="76"/>
      <c r="H565" s="77"/>
      <c r="I565" s="78"/>
      <c r="K565" s="79"/>
      <c r="L565" s="80"/>
    </row>
    <row r="566" ht="13.5" customHeight="1">
      <c r="C566" s="69"/>
      <c r="D566" s="69"/>
      <c r="E566" s="76"/>
      <c r="F566" s="76"/>
      <c r="G566" s="76"/>
      <c r="H566" s="77"/>
      <c r="I566" s="78"/>
      <c r="K566" s="79"/>
      <c r="L566" s="80"/>
    </row>
    <row r="567" ht="13.5" customHeight="1">
      <c r="C567" s="69"/>
      <c r="D567" s="69"/>
      <c r="E567" s="76"/>
      <c r="F567" s="76"/>
      <c r="G567" s="76"/>
      <c r="H567" s="77"/>
      <c r="I567" s="78"/>
      <c r="K567" s="79"/>
      <c r="L567" s="80"/>
    </row>
    <row r="568" ht="13.5" customHeight="1">
      <c r="C568" s="69"/>
      <c r="D568" s="69"/>
      <c r="E568" s="76"/>
      <c r="F568" s="76"/>
      <c r="G568" s="76"/>
      <c r="H568" s="77"/>
      <c r="I568" s="78"/>
      <c r="K568" s="79"/>
      <c r="L568" s="80"/>
    </row>
    <row r="569" ht="13.5" customHeight="1">
      <c r="C569" s="69"/>
      <c r="D569" s="69"/>
      <c r="E569" s="76"/>
      <c r="F569" s="76"/>
      <c r="G569" s="76"/>
      <c r="H569" s="77"/>
      <c r="I569" s="78"/>
      <c r="K569" s="79"/>
      <c r="L569" s="80"/>
    </row>
    <row r="570" ht="13.5" customHeight="1">
      <c r="C570" s="69"/>
      <c r="D570" s="69"/>
      <c r="E570" s="76"/>
      <c r="F570" s="76"/>
      <c r="G570" s="76"/>
      <c r="H570" s="77"/>
      <c r="I570" s="78"/>
      <c r="K570" s="79"/>
      <c r="L570" s="80"/>
    </row>
    <row r="571" ht="13.5" customHeight="1">
      <c r="C571" s="69"/>
      <c r="D571" s="69"/>
      <c r="E571" s="76"/>
      <c r="F571" s="76"/>
      <c r="G571" s="76"/>
      <c r="H571" s="77"/>
      <c r="I571" s="78"/>
      <c r="K571" s="79"/>
      <c r="L571" s="80"/>
    </row>
    <row r="572" ht="13.5" customHeight="1">
      <c r="C572" s="69"/>
      <c r="D572" s="69"/>
      <c r="E572" s="76"/>
      <c r="F572" s="76"/>
      <c r="G572" s="76"/>
      <c r="H572" s="77"/>
      <c r="I572" s="78"/>
      <c r="K572" s="79"/>
      <c r="L572" s="80"/>
    </row>
    <row r="573" ht="13.5" customHeight="1">
      <c r="C573" s="69"/>
      <c r="D573" s="69"/>
      <c r="E573" s="76"/>
      <c r="F573" s="76"/>
      <c r="G573" s="76"/>
      <c r="H573" s="77"/>
      <c r="I573" s="78"/>
      <c r="K573" s="79"/>
      <c r="L573" s="80"/>
    </row>
    <row r="574" ht="13.5" customHeight="1">
      <c r="C574" s="69"/>
      <c r="D574" s="69"/>
      <c r="E574" s="76"/>
      <c r="F574" s="76"/>
      <c r="G574" s="76"/>
      <c r="H574" s="77"/>
      <c r="I574" s="78"/>
      <c r="K574" s="79"/>
      <c r="L574" s="80"/>
    </row>
    <row r="575" ht="13.5" customHeight="1">
      <c r="C575" s="69"/>
      <c r="D575" s="69"/>
      <c r="E575" s="76"/>
      <c r="F575" s="76"/>
      <c r="G575" s="76"/>
      <c r="H575" s="77"/>
      <c r="I575" s="78"/>
      <c r="K575" s="79"/>
      <c r="L575" s="80"/>
    </row>
    <row r="576" ht="13.5" customHeight="1">
      <c r="C576" s="69"/>
      <c r="D576" s="69"/>
      <c r="E576" s="76"/>
      <c r="F576" s="76"/>
      <c r="G576" s="76"/>
      <c r="H576" s="77"/>
      <c r="I576" s="78"/>
      <c r="K576" s="79"/>
      <c r="L576" s="80"/>
    </row>
    <row r="577" ht="13.5" customHeight="1">
      <c r="C577" s="69"/>
      <c r="D577" s="69"/>
      <c r="E577" s="76"/>
      <c r="F577" s="76"/>
      <c r="G577" s="76"/>
      <c r="H577" s="77"/>
      <c r="I577" s="78"/>
      <c r="K577" s="79"/>
      <c r="L577" s="80"/>
    </row>
    <row r="578" ht="13.5" customHeight="1">
      <c r="C578" s="69"/>
      <c r="D578" s="69"/>
      <c r="E578" s="76"/>
      <c r="F578" s="76"/>
      <c r="G578" s="76"/>
      <c r="H578" s="77"/>
      <c r="I578" s="78"/>
      <c r="K578" s="79"/>
      <c r="L578" s="80"/>
    </row>
    <row r="579" ht="13.5" customHeight="1">
      <c r="C579" s="69"/>
      <c r="D579" s="69"/>
      <c r="E579" s="76"/>
      <c r="F579" s="76"/>
      <c r="G579" s="76"/>
      <c r="H579" s="77"/>
      <c r="I579" s="78"/>
      <c r="K579" s="79"/>
      <c r="L579" s="80"/>
    </row>
    <row r="580" ht="13.5" customHeight="1">
      <c r="C580" s="69"/>
      <c r="D580" s="69"/>
      <c r="E580" s="76"/>
      <c r="F580" s="76"/>
      <c r="G580" s="76"/>
      <c r="H580" s="77"/>
      <c r="I580" s="78"/>
      <c r="K580" s="79"/>
      <c r="L580" s="80"/>
    </row>
    <row r="581" ht="13.5" customHeight="1">
      <c r="C581" s="69"/>
      <c r="D581" s="69"/>
      <c r="E581" s="76"/>
      <c r="F581" s="76"/>
      <c r="G581" s="76"/>
      <c r="H581" s="77"/>
      <c r="I581" s="78"/>
      <c r="K581" s="79"/>
      <c r="L581" s="80"/>
    </row>
    <row r="582" ht="13.5" customHeight="1">
      <c r="C582" s="69"/>
      <c r="D582" s="69"/>
      <c r="E582" s="76"/>
      <c r="F582" s="76"/>
      <c r="G582" s="76"/>
      <c r="H582" s="77"/>
      <c r="I582" s="78"/>
      <c r="K582" s="79"/>
      <c r="L582" s="80"/>
    </row>
    <row r="583" ht="13.5" customHeight="1">
      <c r="C583" s="69"/>
      <c r="D583" s="69"/>
      <c r="E583" s="76"/>
      <c r="F583" s="76"/>
      <c r="G583" s="76"/>
      <c r="H583" s="77"/>
      <c r="I583" s="78"/>
      <c r="K583" s="79"/>
      <c r="L583" s="80"/>
    </row>
    <row r="584" ht="13.5" customHeight="1">
      <c r="C584" s="69"/>
      <c r="D584" s="69"/>
      <c r="E584" s="76"/>
      <c r="F584" s="76"/>
      <c r="G584" s="76"/>
      <c r="H584" s="77"/>
      <c r="I584" s="78"/>
      <c r="K584" s="79"/>
      <c r="L584" s="80"/>
    </row>
    <row r="585" ht="13.5" customHeight="1">
      <c r="C585" s="69"/>
      <c r="D585" s="69"/>
      <c r="E585" s="76"/>
      <c r="F585" s="76"/>
      <c r="G585" s="76"/>
      <c r="H585" s="77"/>
      <c r="I585" s="78"/>
      <c r="K585" s="79"/>
      <c r="L585" s="80"/>
    </row>
    <row r="586" ht="13.5" customHeight="1">
      <c r="C586" s="69"/>
      <c r="D586" s="69"/>
      <c r="E586" s="76"/>
      <c r="F586" s="76"/>
      <c r="G586" s="76"/>
      <c r="H586" s="77"/>
      <c r="I586" s="78"/>
      <c r="K586" s="79"/>
      <c r="L586" s="80"/>
    </row>
    <row r="587" ht="13.5" customHeight="1">
      <c r="C587" s="69"/>
      <c r="D587" s="69"/>
      <c r="E587" s="76"/>
      <c r="F587" s="76"/>
      <c r="G587" s="76"/>
      <c r="H587" s="77"/>
      <c r="I587" s="78"/>
      <c r="K587" s="79"/>
      <c r="L587" s="80"/>
    </row>
    <row r="588" ht="13.5" customHeight="1">
      <c r="C588" s="69"/>
      <c r="D588" s="69"/>
      <c r="E588" s="76"/>
      <c r="F588" s="76"/>
      <c r="G588" s="76"/>
      <c r="H588" s="77"/>
      <c r="I588" s="78"/>
      <c r="K588" s="79"/>
      <c r="L588" s="80"/>
    </row>
    <row r="589" ht="13.5" customHeight="1">
      <c r="C589" s="69"/>
      <c r="D589" s="69"/>
      <c r="E589" s="76"/>
      <c r="F589" s="76"/>
      <c r="G589" s="76"/>
      <c r="H589" s="77"/>
      <c r="I589" s="78"/>
      <c r="K589" s="79"/>
      <c r="L589" s="80"/>
    </row>
    <row r="590" ht="13.5" customHeight="1">
      <c r="C590" s="69"/>
      <c r="D590" s="69"/>
      <c r="E590" s="76"/>
      <c r="F590" s="76"/>
      <c r="G590" s="76"/>
      <c r="H590" s="77"/>
      <c r="I590" s="78"/>
      <c r="K590" s="79"/>
      <c r="L590" s="80"/>
    </row>
    <row r="591" ht="13.5" customHeight="1">
      <c r="C591" s="69"/>
      <c r="D591" s="69"/>
      <c r="E591" s="76"/>
      <c r="F591" s="76"/>
      <c r="G591" s="76"/>
      <c r="H591" s="77"/>
      <c r="I591" s="78"/>
      <c r="K591" s="79"/>
      <c r="L591" s="80"/>
    </row>
    <row r="592" ht="13.5" customHeight="1">
      <c r="C592" s="69"/>
      <c r="D592" s="69"/>
      <c r="E592" s="76"/>
      <c r="F592" s="76"/>
      <c r="G592" s="76"/>
      <c r="H592" s="77"/>
      <c r="I592" s="78"/>
      <c r="K592" s="79"/>
      <c r="L592" s="80"/>
    </row>
    <row r="593" ht="13.5" customHeight="1">
      <c r="C593" s="69"/>
      <c r="D593" s="69"/>
      <c r="E593" s="76"/>
      <c r="F593" s="76"/>
      <c r="G593" s="76"/>
      <c r="H593" s="77"/>
      <c r="I593" s="78"/>
      <c r="K593" s="79"/>
      <c r="L593" s="80"/>
    </row>
    <row r="594" ht="13.5" customHeight="1">
      <c r="C594" s="69"/>
      <c r="D594" s="69"/>
      <c r="E594" s="76"/>
      <c r="F594" s="76"/>
      <c r="G594" s="76"/>
      <c r="H594" s="77"/>
      <c r="I594" s="78"/>
      <c r="K594" s="79"/>
      <c r="L594" s="80"/>
    </row>
    <row r="595" ht="13.5" customHeight="1">
      <c r="C595" s="69"/>
      <c r="D595" s="69"/>
      <c r="E595" s="76"/>
      <c r="F595" s="76"/>
      <c r="G595" s="76"/>
      <c r="H595" s="77"/>
      <c r="I595" s="78"/>
      <c r="K595" s="79"/>
      <c r="L595" s="80"/>
    </row>
    <row r="596" ht="13.5" customHeight="1">
      <c r="C596" s="69"/>
      <c r="D596" s="69"/>
      <c r="E596" s="76"/>
      <c r="F596" s="76"/>
      <c r="G596" s="76"/>
      <c r="H596" s="77"/>
      <c r="I596" s="78"/>
      <c r="K596" s="79"/>
      <c r="L596" s="80"/>
    </row>
    <row r="597" ht="13.5" customHeight="1">
      <c r="C597" s="69"/>
      <c r="D597" s="69"/>
      <c r="E597" s="76"/>
      <c r="F597" s="76"/>
      <c r="G597" s="76"/>
      <c r="H597" s="77"/>
      <c r="I597" s="78"/>
      <c r="K597" s="79"/>
      <c r="L597" s="80"/>
    </row>
    <row r="598" ht="13.5" customHeight="1">
      <c r="C598" s="69"/>
      <c r="D598" s="69"/>
      <c r="E598" s="76"/>
      <c r="F598" s="76"/>
      <c r="G598" s="76"/>
      <c r="H598" s="77"/>
      <c r="I598" s="78"/>
      <c r="K598" s="79"/>
      <c r="L598" s="80"/>
    </row>
    <row r="599" ht="13.5" customHeight="1">
      <c r="C599" s="69"/>
      <c r="D599" s="69"/>
      <c r="E599" s="76"/>
      <c r="F599" s="76"/>
      <c r="G599" s="76"/>
      <c r="H599" s="77"/>
      <c r="I599" s="78"/>
      <c r="K599" s="79"/>
      <c r="L599" s="80"/>
    </row>
    <row r="600" ht="13.5" customHeight="1">
      <c r="C600" s="69"/>
      <c r="D600" s="69"/>
      <c r="E600" s="76"/>
      <c r="F600" s="76"/>
      <c r="G600" s="76"/>
      <c r="H600" s="77"/>
      <c r="I600" s="78"/>
      <c r="K600" s="79"/>
      <c r="L600" s="80"/>
    </row>
    <row r="601" ht="13.5" customHeight="1">
      <c r="C601" s="69"/>
      <c r="D601" s="69"/>
      <c r="E601" s="76"/>
      <c r="F601" s="76"/>
      <c r="G601" s="76"/>
      <c r="H601" s="77"/>
      <c r="I601" s="78"/>
      <c r="K601" s="79"/>
      <c r="L601" s="80"/>
    </row>
    <row r="602" ht="13.5" customHeight="1">
      <c r="C602" s="69"/>
      <c r="D602" s="69"/>
      <c r="E602" s="76"/>
      <c r="F602" s="76"/>
      <c r="G602" s="76"/>
      <c r="H602" s="77"/>
      <c r="I602" s="78"/>
      <c r="K602" s="79"/>
      <c r="L602" s="80"/>
    </row>
    <row r="603" ht="13.5" customHeight="1">
      <c r="C603" s="69"/>
      <c r="D603" s="69"/>
      <c r="E603" s="76"/>
      <c r="F603" s="76"/>
      <c r="G603" s="76"/>
      <c r="H603" s="77"/>
      <c r="I603" s="78"/>
      <c r="K603" s="79"/>
      <c r="L603" s="80"/>
    </row>
    <row r="604" ht="13.5" customHeight="1">
      <c r="C604" s="69"/>
      <c r="D604" s="69"/>
      <c r="E604" s="76"/>
      <c r="F604" s="76"/>
      <c r="G604" s="76"/>
      <c r="H604" s="77"/>
      <c r="I604" s="78"/>
      <c r="K604" s="79"/>
      <c r="L604" s="80"/>
    </row>
    <row r="605" ht="13.5" customHeight="1">
      <c r="C605" s="69"/>
      <c r="D605" s="69"/>
      <c r="E605" s="76"/>
      <c r="F605" s="76"/>
      <c r="G605" s="76"/>
      <c r="H605" s="77"/>
      <c r="I605" s="78"/>
      <c r="K605" s="79"/>
      <c r="L605" s="80"/>
    </row>
    <row r="606" ht="13.5" customHeight="1">
      <c r="C606" s="69"/>
      <c r="D606" s="69"/>
      <c r="E606" s="76"/>
      <c r="F606" s="76"/>
      <c r="G606" s="76"/>
      <c r="H606" s="77"/>
      <c r="I606" s="78"/>
      <c r="K606" s="79"/>
      <c r="L606" s="80"/>
    </row>
    <row r="607" ht="13.5" customHeight="1">
      <c r="C607" s="69"/>
      <c r="D607" s="69"/>
      <c r="E607" s="76"/>
      <c r="F607" s="76"/>
      <c r="G607" s="76"/>
      <c r="H607" s="77"/>
      <c r="I607" s="78"/>
      <c r="K607" s="79"/>
      <c r="L607" s="80"/>
    </row>
    <row r="608" ht="13.5" customHeight="1">
      <c r="C608" s="69"/>
      <c r="D608" s="69"/>
      <c r="E608" s="76"/>
      <c r="F608" s="76"/>
      <c r="G608" s="76"/>
      <c r="H608" s="77"/>
      <c r="I608" s="78"/>
      <c r="K608" s="79"/>
      <c r="L608" s="80"/>
    </row>
    <row r="609" ht="13.5" customHeight="1">
      <c r="C609" s="69"/>
      <c r="D609" s="69"/>
      <c r="E609" s="76"/>
      <c r="F609" s="76"/>
      <c r="G609" s="76"/>
      <c r="H609" s="77"/>
      <c r="I609" s="78"/>
      <c r="K609" s="79"/>
      <c r="L609" s="80"/>
    </row>
    <row r="610" ht="13.5" customHeight="1">
      <c r="C610" s="69"/>
      <c r="D610" s="69"/>
      <c r="E610" s="76"/>
      <c r="F610" s="76"/>
      <c r="G610" s="76"/>
      <c r="H610" s="77"/>
      <c r="I610" s="78"/>
      <c r="K610" s="79"/>
      <c r="L610" s="80"/>
    </row>
    <row r="611" ht="13.5" customHeight="1">
      <c r="C611" s="69"/>
      <c r="D611" s="69"/>
      <c r="E611" s="76"/>
      <c r="F611" s="76"/>
      <c r="G611" s="76"/>
      <c r="H611" s="77"/>
      <c r="I611" s="78"/>
      <c r="K611" s="79"/>
      <c r="L611" s="80"/>
    </row>
    <row r="612" ht="13.5" customHeight="1">
      <c r="C612" s="69"/>
      <c r="D612" s="69"/>
      <c r="E612" s="76"/>
      <c r="F612" s="76"/>
      <c r="G612" s="76"/>
      <c r="H612" s="77"/>
      <c r="I612" s="78"/>
      <c r="K612" s="79"/>
      <c r="L612" s="80"/>
    </row>
    <row r="613" ht="13.5" customHeight="1">
      <c r="C613" s="69"/>
      <c r="D613" s="69"/>
      <c r="E613" s="76"/>
      <c r="F613" s="76"/>
      <c r="G613" s="76"/>
      <c r="H613" s="77"/>
      <c r="I613" s="78"/>
      <c r="K613" s="79"/>
      <c r="L613" s="80"/>
    </row>
    <row r="614" ht="13.5" customHeight="1">
      <c r="C614" s="69"/>
      <c r="D614" s="69"/>
      <c r="E614" s="76"/>
      <c r="F614" s="76"/>
      <c r="G614" s="76"/>
      <c r="H614" s="77"/>
      <c r="I614" s="78"/>
      <c r="K614" s="79"/>
      <c r="L614" s="80"/>
    </row>
    <row r="615" ht="13.5" customHeight="1">
      <c r="C615" s="69"/>
      <c r="D615" s="69"/>
      <c r="E615" s="76"/>
      <c r="F615" s="76"/>
      <c r="G615" s="76"/>
      <c r="H615" s="77"/>
      <c r="I615" s="78"/>
      <c r="K615" s="79"/>
      <c r="L615" s="80"/>
    </row>
    <row r="616" ht="13.5" customHeight="1">
      <c r="C616" s="69"/>
      <c r="D616" s="69"/>
      <c r="E616" s="76"/>
      <c r="F616" s="76"/>
      <c r="G616" s="76"/>
      <c r="H616" s="77"/>
      <c r="I616" s="78"/>
      <c r="K616" s="79"/>
      <c r="L616" s="80"/>
    </row>
    <row r="617" ht="13.5" customHeight="1">
      <c r="C617" s="69"/>
      <c r="D617" s="69"/>
      <c r="E617" s="76"/>
      <c r="F617" s="76"/>
      <c r="G617" s="76"/>
      <c r="H617" s="77"/>
      <c r="I617" s="78"/>
      <c r="K617" s="79"/>
      <c r="L617" s="80"/>
    </row>
    <row r="618" ht="13.5" customHeight="1">
      <c r="C618" s="69"/>
      <c r="D618" s="69"/>
      <c r="E618" s="76"/>
      <c r="F618" s="76"/>
      <c r="G618" s="76"/>
      <c r="H618" s="77"/>
      <c r="I618" s="78"/>
      <c r="K618" s="79"/>
      <c r="L618" s="80"/>
    </row>
    <row r="619" ht="13.5" customHeight="1">
      <c r="C619" s="69"/>
      <c r="D619" s="69"/>
      <c r="E619" s="76"/>
      <c r="F619" s="76"/>
      <c r="G619" s="76"/>
      <c r="H619" s="77"/>
      <c r="I619" s="78"/>
      <c r="K619" s="79"/>
      <c r="L619" s="80"/>
    </row>
    <row r="620" ht="13.5" customHeight="1">
      <c r="C620" s="69"/>
      <c r="D620" s="69"/>
      <c r="E620" s="76"/>
      <c r="F620" s="76"/>
      <c r="G620" s="76"/>
      <c r="H620" s="77"/>
      <c r="I620" s="78"/>
      <c r="K620" s="79"/>
      <c r="L620" s="80"/>
    </row>
    <row r="621" ht="13.5" customHeight="1">
      <c r="C621" s="69"/>
      <c r="D621" s="69"/>
      <c r="E621" s="76"/>
      <c r="F621" s="76"/>
      <c r="G621" s="76"/>
      <c r="H621" s="77"/>
      <c r="I621" s="78"/>
      <c r="K621" s="79"/>
      <c r="L621" s="80"/>
    </row>
    <row r="622" ht="13.5" customHeight="1">
      <c r="C622" s="69"/>
      <c r="D622" s="69"/>
      <c r="E622" s="76"/>
      <c r="F622" s="76"/>
      <c r="G622" s="76"/>
      <c r="H622" s="77"/>
      <c r="I622" s="78"/>
      <c r="K622" s="79"/>
      <c r="L622" s="80"/>
    </row>
    <row r="623" ht="13.5" customHeight="1">
      <c r="C623" s="69"/>
      <c r="D623" s="69"/>
      <c r="E623" s="76"/>
      <c r="F623" s="76"/>
      <c r="G623" s="76"/>
      <c r="H623" s="77"/>
      <c r="I623" s="78"/>
      <c r="K623" s="79"/>
      <c r="L623" s="80"/>
    </row>
    <row r="624" ht="13.5" customHeight="1">
      <c r="C624" s="69"/>
      <c r="D624" s="69"/>
      <c r="E624" s="76"/>
      <c r="F624" s="76"/>
      <c r="G624" s="76"/>
      <c r="H624" s="77"/>
      <c r="I624" s="78"/>
      <c r="K624" s="79"/>
      <c r="L624" s="80"/>
    </row>
    <row r="625" ht="13.5" customHeight="1">
      <c r="C625" s="69"/>
      <c r="D625" s="69"/>
      <c r="E625" s="76"/>
      <c r="F625" s="76"/>
      <c r="G625" s="76"/>
      <c r="H625" s="77"/>
      <c r="I625" s="78"/>
      <c r="K625" s="79"/>
      <c r="L625" s="80"/>
    </row>
    <row r="626" ht="13.5" customHeight="1">
      <c r="C626" s="69"/>
      <c r="D626" s="69"/>
      <c r="E626" s="76"/>
      <c r="F626" s="76"/>
      <c r="G626" s="76"/>
      <c r="H626" s="77"/>
      <c r="I626" s="78"/>
      <c r="K626" s="79"/>
      <c r="L626" s="80"/>
    </row>
    <row r="627" ht="13.5" customHeight="1">
      <c r="C627" s="69"/>
      <c r="D627" s="69"/>
      <c r="E627" s="76"/>
      <c r="F627" s="76"/>
      <c r="G627" s="76"/>
      <c r="H627" s="77"/>
      <c r="I627" s="78"/>
      <c r="K627" s="79"/>
      <c r="L627" s="80"/>
    </row>
    <row r="628" ht="13.5" customHeight="1">
      <c r="C628" s="69"/>
      <c r="D628" s="69"/>
      <c r="E628" s="76"/>
      <c r="F628" s="76"/>
      <c r="G628" s="76"/>
      <c r="H628" s="77"/>
      <c r="I628" s="78"/>
      <c r="K628" s="79"/>
      <c r="L628" s="80"/>
    </row>
    <row r="629" ht="13.5" customHeight="1">
      <c r="C629" s="69"/>
      <c r="D629" s="69"/>
      <c r="E629" s="76"/>
      <c r="F629" s="76"/>
      <c r="G629" s="76"/>
      <c r="H629" s="77"/>
      <c r="I629" s="78"/>
      <c r="K629" s="79"/>
      <c r="L629" s="80"/>
    </row>
    <row r="630" ht="13.5" customHeight="1">
      <c r="C630" s="69"/>
      <c r="D630" s="69"/>
      <c r="E630" s="76"/>
      <c r="F630" s="76"/>
      <c r="G630" s="76"/>
      <c r="H630" s="77"/>
      <c r="I630" s="78"/>
      <c r="K630" s="79"/>
      <c r="L630" s="80"/>
    </row>
    <row r="631" ht="13.5" customHeight="1">
      <c r="C631" s="69"/>
      <c r="D631" s="69"/>
      <c r="E631" s="76"/>
      <c r="F631" s="76"/>
      <c r="G631" s="76"/>
      <c r="H631" s="77"/>
      <c r="I631" s="78"/>
      <c r="K631" s="79"/>
      <c r="L631" s="80"/>
    </row>
    <row r="632" ht="13.5" customHeight="1">
      <c r="C632" s="69"/>
      <c r="D632" s="69"/>
      <c r="E632" s="76"/>
      <c r="F632" s="76"/>
      <c r="G632" s="76"/>
      <c r="H632" s="77"/>
      <c r="I632" s="78"/>
      <c r="K632" s="79"/>
      <c r="L632" s="80"/>
    </row>
    <row r="633" ht="13.5" customHeight="1">
      <c r="C633" s="69"/>
      <c r="D633" s="69"/>
      <c r="E633" s="76"/>
      <c r="F633" s="76"/>
      <c r="G633" s="76"/>
      <c r="H633" s="77"/>
      <c r="I633" s="78"/>
      <c r="K633" s="79"/>
      <c r="L633" s="80"/>
    </row>
    <row r="634" ht="13.5" customHeight="1">
      <c r="C634" s="69"/>
      <c r="D634" s="69"/>
      <c r="E634" s="76"/>
      <c r="F634" s="76"/>
      <c r="G634" s="76"/>
      <c r="H634" s="77"/>
      <c r="I634" s="78"/>
      <c r="K634" s="79"/>
      <c r="L634" s="80"/>
    </row>
    <row r="635" ht="13.5" customHeight="1">
      <c r="C635" s="69"/>
      <c r="D635" s="69"/>
      <c r="E635" s="76"/>
      <c r="F635" s="76"/>
      <c r="G635" s="76"/>
      <c r="H635" s="77"/>
      <c r="I635" s="78"/>
      <c r="K635" s="79"/>
      <c r="L635" s="80"/>
    </row>
    <row r="636" ht="13.5" customHeight="1">
      <c r="C636" s="69"/>
      <c r="D636" s="69"/>
      <c r="E636" s="76"/>
      <c r="F636" s="76"/>
      <c r="G636" s="76"/>
      <c r="H636" s="77"/>
      <c r="I636" s="78"/>
      <c r="K636" s="79"/>
      <c r="L636" s="80"/>
    </row>
    <row r="637" ht="13.5" customHeight="1">
      <c r="C637" s="69"/>
      <c r="D637" s="69"/>
      <c r="E637" s="76"/>
      <c r="F637" s="76"/>
      <c r="G637" s="76"/>
      <c r="H637" s="77"/>
      <c r="I637" s="78"/>
      <c r="K637" s="79"/>
      <c r="L637" s="80"/>
    </row>
    <row r="638" ht="13.5" customHeight="1">
      <c r="C638" s="69"/>
      <c r="D638" s="69"/>
      <c r="E638" s="76"/>
      <c r="F638" s="76"/>
      <c r="G638" s="76"/>
      <c r="H638" s="77"/>
      <c r="I638" s="78"/>
      <c r="K638" s="79"/>
      <c r="L638" s="80"/>
    </row>
    <row r="639" ht="13.5" customHeight="1">
      <c r="C639" s="69"/>
      <c r="D639" s="69"/>
      <c r="E639" s="76"/>
      <c r="F639" s="76"/>
      <c r="G639" s="76"/>
      <c r="H639" s="77"/>
      <c r="I639" s="78"/>
      <c r="K639" s="79"/>
      <c r="L639" s="80"/>
    </row>
    <row r="640" ht="13.5" customHeight="1">
      <c r="C640" s="69"/>
      <c r="D640" s="69"/>
      <c r="E640" s="76"/>
      <c r="F640" s="76"/>
      <c r="G640" s="76"/>
      <c r="H640" s="77"/>
      <c r="I640" s="78"/>
      <c r="K640" s="79"/>
      <c r="L640" s="80"/>
    </row>
    <row r="641" ht="13.5" customHeight="1">
      <c r="C641" s="69"/>
      <c r="D641" s="69"/>
      <c r="E641" s="76"/>
      <c r="F641" s="76"/>
      <c r="G641" s="76"/>
      <c r="H641" s="77"/>
      <c r="I641" s="78"/>
      <c r="K641" s="79"/>
      <c r="L641" s="80"/>
    </row>
    <row r="642" ht="13.5" customHeight="1">
      <c r="C642" s="69"/>
      <c r="D642" s="69"/>
      <c r="E642" s="76"/>
      <c r="F642" s="76"/>
      <c r="G642" s="76"/>
      <c r="H642" s="77"/>
      <c r="I642" s="78"/>
      <c r="K642" s="79"/>
      <c r="L642" s="80"/>
    </row>
    <row r="643" ht="13.5" customHeight="1">
      <c r="C643" s="69"/>
      <c r="D643" s="69"/>
      <c r="E643" s="76"/>
      <c r="F643" s="76"/>
      <c r="G643" s="76"/>
      <c r="H643" s="77"/>
      <c r="I643" s="78"/>
      <c r="K643" s="79"/>
      <c r="L643" s="80"/>
    </row>
    <row r="644" ht="13.5" customHeight="1">
      <c r="C644" s="69"/>
      <c r="D644" s="69"/>
      <c r="E644" s="76"/>
      <c r="F644" s="76"/>
      <c r="G644" s="76"/>
      <c r="H644" s="77"/>
      <c r="I644" s="78"/>
      <c r="K644" s="79"/>
      <c r="L644" s="80"/>
    </row>
    <row r="645" ht="13.5" customHeight="1">
      <c r="C645" s="69"/>
      <c r="D645" s="69"/>
      <c r="E645" s="76"/>
      <c r="F645" s="76"/>
      <c r="G645" s="76"/>
      <c r="H645" s="77"/>
      <c r="I645" s="78"/>
      <c r="K645" s="79"/>
      <c r="L645" s="80"/>
    </row>
    <row r="646" ht="13.5" customHeight="1">
      <c r="C646" s="69"/>
      <c r="D646" s="69"/>
      <c r="E646" s="76"/>
      <c r="F646" s="76"/>
      <c r="G646" s="76"/>
      <c r="H646" s="77"/>
      <c r="I646" s="78"/>
      <c r="K646" s="79"/>
      <c r="L646" s="80"/>
    </row>
    <row r="647" ht="13.5" customHeight="1">
      <c r="C647" s="69"/>
      <c r="D647" s="69"/>
      <c r="E647" s="76"/>
      <c r="F647" s="76"/>
      <c r="G647" s="76"/>
      <c r="H647" s="77"/>
      <c r="I647" s="78"/>
      <c r="K647" s="79"/>
      <c r="L647" s="80"/>
    </row>
    <row r="648" ht="13.5" customHeight="1">
      <c r="C648" s="69"/>
      <c r="D648" s="69"/>
      <c r="E648" s="76"/>
      <c r="F648" s="76"/>
      <c r="G648" s="76"/>
      <c r="H648" s="77"/>
      <c r="I648" s="78"/>
      <c r="K648" s="79"/>
      <c r="L648" s="80"/>
    </row>
    <row r="649" ht="13.5" customHeight="1">
      <c r="C649" s="69"/>
      <c r="D649" s="69"/>
      <c r="E649" s="76"/>
      <c r="F649" s="76"/>
      <c r="G649" s="76"/>
      <c r="H649" s="77"/>
      <c r="I649" s="78"/>
      <c r="K649" s="79"/>
      <c r="L649" s="80"/>
    </row>
    <row r="650" ht="13.5" customHeight="1">
      <c r="C650" s="69"/>
      <c r="D650" s="69"/>
      <c r="E650" s="76"/>
      <c r="F650" s="76"/>
      <c r="G650" s="76"/>
      <c r="H650" s="77"/>
      <c r="I650" s="78"/>
      <c r="K650" s="79"/>
      <c r="L650" s="80"/>
    </row>
    <row r="651" ht="13.5" customHeight="1">
      <c r="C651" s="69"/>
      <c r="D651" s="69"/>
      <c r="E651" s="76"/>
      <c r="F651" s="76"/>
      <c r="G651" s="76"/>
      <c r="H651" s="77"/>
      <c r="I651" s="78"/>
      <c r="K651" s="79"/>
      <c r="L651" s="80"/>
    </row>
    <row r="652" ht="13.5" customHeight="1">
      <c r="C652" s="69"/>
      <c r="D652" s="69"/>
      <c r="E652" s="76"/>
      <c r="F652" s="76"/>
      <c r="G652" s="76"/>
      <c r="H652" s="77"/>
      <c r="I652" s="78"/>
      <c r="K652" s="79"/>
      <c r="L652" s="80"/>
    </row>
    <row r="653" ht="13.5" customHeight="1">
      <c r="C653" s="69"/>
      <c r="D653" s="69"/>
      <c r="E653" s="76"/>
      <c r="F653" s="76"/>
      <c r="G653" s="76"/>
      <c r="H653" s="77"/>
      <c r="I653" s="78"/>
      <c r="K653" s="79"/>
      <c r="L653" s="80"/>
    </row>
    <row r="654" ht="13.5" customHeight="1">
      <c r="C654" s="69"/>
      <c r="D654" s="69"/>
      <c r="E654" s="76"/>
      <c r="F654" s="76"/>
      <c r="G654" s="76"/>
      <c r="H654" s="77"/>
      <c r="I654" s="78"/>
      <c r="K654" s="79"/>
      <c r="L654" s="80"/>
    </row>
    <row r="655" ht="13.5" customHeight="1">
      <c r="C655" s="69"/>
      <c r="D655" s="69"/>
      <c r="E655" s="76"/>
      <c r="F655" s="76"/>
      <c r="G655" s="76"/>
      <c r="H655" s="77"/>
      <c r="I655" s="78"/>
      <c r="K655" s="79"/>
      <c r="L655" s="80"/>
    </row>
    <row r="656" ht="13.5" customHeight="1">
      <c r="C656" s="69"/>
      <c r="D656" s="69"/>
      <c r="E656" s="76"/>
      <c r="F656" s="76"/>
      <c r="G656" s="76"/>
      <c r="H656" s="77"/>
      <c r="I656" s="78"/>
      <c r="K656" s="79"/>
      <c r="L656" s="80"/>
    </row>
    <row r="657" ht="13.5" customHeight="1">
      <c r="C657" s="69"/>
      <c r="D657" s="69"/>
      <c r="E657" s="76"/>
      <c r="F657" s="76"/>
      <c r="G657" s="76"/>
      <c r="H657" s="77"/>
      <c r="I657" s="78"/>
      <c r="K657" s="79"/>
      <c r="L657" s="80"/>
    </row>
    <row r="658" ht="13.5" customHeight="1">
      <c r="C658" s="69"/>
      <c r="D658" s="69"/>
      <c r="E658" s="76"/>
      <c r="F658" s="76"/>
      <c r="G658" s="76"/>
      <c r="H658" s="77"/>
      <c r="I658" s="78"/>
      <c r="K658" s="79"/>
      <c r="L658" s="80"/>
    </row>
    <row r="659" ht="13.5" customHeight="1">
      <c r="C659" s="69"/>
      <c r="D659" s="69"/>
      <c r="E659" s="76"/>
      <c r="F659" s="76"/>
      <c r="G659" s="76"/>
      <c r="H659" s="77"/>
      <c r="I659" s="78"/>
      <c r="K659" s="79"/>
      <c r="L659" s="80"/>
    </row>
    <row r="660" ht="13.5" customHeight="1">
      <c r="C660" s="69"/>
      <c r="D660" s="69"/>
      <c r="E660" s="76"/>
      <c r="F660" s="76"/>
      <c r="G660" s="76"/>
      <c r="H660" s="77"/>
      <c r="I660" s="78"/>
      <c r="K660" s="79"/>
      <c r="L660" s="80"/>
    </row>
    <row r="661" ht="13.5" customHeight="1">
      <c r="C661" s="69"/>
      <c r="D661" s="69"/>
      <c r="E661" s="76"/>
      <c r="F661" s="76"/>
      <c r="G661" s="76"/>
      <c r="H661" s="77"/>
      <c r="I661" s="78"/>
      <c r="K661" s="79"/>
      <c r="L661" s="80"/>
    </row>
    <row r="662" ht="13.5" customHeight="1">
      <c r="C662" s="69"/>
      <c r="D662" s="69"/>
      <c r="E662" s="76"/>
      <c r="F662" s="76"/>
      <c r="G662" s="76"/>
      <c r="H662" s="77"/>
      <c r="I662" s="78"/>
      <c r="K662" s="79"/>
      <c r="L662" s="80"/>
    </row>
    <row r="663" ht="13.5" customHeight="1">
      <c r="C663" s="69"/>
      <c r="D663" s="69"/>
      <c r="E663" s="76"/>
      <c r="F663" s="76"/>
      <c r="G663" s="76"/>
      <c r="H663" s="77"/>
      <c r="I663" s="78"/>
      <c r="K663" s="79"/>
      <c r="L663" s="80"/>
    </row>
    <row r="664" ht="13.5" customHeight="1">
      <c r="C664" s="69"/>
      <c r="D664" s="69"/>
      <c r="E664" s="76"/>
      <c r="F664" s="76"/>
      <c r="G664" s="76"/>
      <c r="H664" s="77"/>
      <c r="I664" s="78"/>
      <c r="K664" s="79"/>
      <c r="L664" s="80"/>
    </row>
    <row r="665" ht="13.5" customHeight="1">
      <c r="C665" s="69"/>
      <c r="D665" s="69"/>
      <c r="E665" s="76"/>
      <c r="F665" s="76"/>
      <c r="G665" s="76"/>
      <c r="H665" s="77"/>
      <c r="I665" s="78"/>
      <c r="K665" s="79"/>
      <c r="L665" s="80"/>
    </row>
    <row r="666" ht="13.5" customHeight="1">
      <c r="C666" s="69"/>
      <c r="D666" s="69"/>
      <c r="E666" s="76"/>
      <c r="F666" s="76"/>
      <c r="G666" s="76"/>
      <c r="H666" s="77"/>
      <c r="I666" s="78"/>
      <c r="K666" s="79"/>
      <c r="L666" s="80"/>
    </row>
    <row r="667" ht="13.5" customHeight="1">
      <c r="C667" s="69"/>
      <c r="D667" s="69"/>
      <c r="E667" s="76"/>
      <c r="F667" s="76"/>
      <c r="G667" s="76"/>
      <c r="H667" s="77"/>
      <c r="I667" s="78"/>
      <c r="K667" s="79"/>
      <c r="L667" s="80"/>
    </row>
    <row r="668" ht="13.5" customHeight="1">
      <c r="C668" s="69"/>
      <c r="D668" s="69"/>
      <c r="E668" s="76"/>
      <c r="F668" s="76"/>
      <c r="G668" s="76"/>
      <c r="H668" s="77"/>
      <c r="I668" s="78"/>
      <c r="K668" s="79"/>
      <c r="L668" s="80"/>
    </row>
    <row r="669" ht="13.5" customHeight="1">
      <c r="C669" s="69"/>
      <c r="D669" s="69"/>
      <c r="E669" s="76"/>
      <c r="F669" s="76"/>
      <c r="G669" s="76"/>
      <c r="H669" s="77"/>
      <c r="I669" s="78"/>
      <c r="K669" s="79"/>
      <c r="L669" s="80"/>
    </row>
    <row r="670" ht="13.5" customHeight="1">
      <c r="C670" s="69"/>
      <c r="D670" s="69"/>
      <c r="E670" s="76"/>
      <c r="F670" s="76"/>
      <c r="G670" s="76"/>
      <c r="H670" s="77"/>
      <c r="I670" s="78"/>
      <c r="K670" s="79"/>
      <c r="L670" s="80"/>
    </row>
    <row r="671" ht="13.5" customHeight="1">
      <c r="C671" s="69"/>
      <c r="D671" s="69"/>
      <c r="E671" s="76"/>
      <c r="F671" s="76"/>
      <c r="G671" s="76"/>
      <c r="H671" s="77"/>
      <c r="I671" s="78"/>
      <c r="K671" s="79"/>
      <c r="L671" s="80"/>
    </row>
    <row r="672" ht="13.5" customHeight="1">
      <c r="C672" s="69"/>
      <c r="D672" s="69"/>
      <c r="E672" s="76"/>
      <c r="F672" s="76"/>
      <c r="G672" s="76"/>
      <c r="H672" s="77"/>
      <c r="I672" s="78"/>
      <c r="K672" s="79"/>
      <c r="L672" s="80"/>
    </row>
    <row r="673" ht="13.5" customHeight="1">
      <c r="C673" s="69"/>
      <c r="D673" s="69"/>
      <c r="E673" s="76"/>
      <c r="F673" s="76"/>
      <c r="G673" s="76"/>
      <c r="H673" s="77"/>
      <c r="I673" s="78"/>
      <c r="K673" s="79"/>
      <c r="L673" s="80"/>
    </row>
    <row r="674" ht="13.5" customHeight="1">
      <c r="C674" s="69"/>
      <c r="D674" s="69"/>
      <c r="E674" s="76"/>
      <c r="F674" s="76"/>
      <c r="G674" s="76"/>
      <c r="H674" s="77"/>
      <c r="I674" s="78"/>
      <c r="K674" s="79"/>
      <c r="L674" s="80"/>
    </row>
    <row r="675" ht="13.5" customHeight="1">
      <c r="C675" s="69"/>
      <c r="D675" s="69"/>
      <c r="E675" s="76"/>
      <c r="F675" s="76"/>
      <c r="G675" s="76"/>
      <c r="H675" s="77"/>
      <c r="I675" s="78"/>
      <c r="K675" s="79"/>
      <c r="L675" s="80"/>
    </row>
    <row r="676" ht="13.5" customHeight="1">
      <c r="C676" s="69"/>
      <c r="D676" s="69"/>
      <c r="E676" s="76"/>
      <c r="F676" s="76"/>
      <c r="G676" s="76"/>
      <c r="H676" s="77"/>
      <c r="I676" s="78"/>
      <c r="K676" s="79"/>
      <c r="L676" s="80"/>
    </row>
    <row r="677" ht="13.5" customHeight="1">
      <c r="C677" s="69"/>
      <c r="D677" s="69"/>
      <c r="E677" s="76"/>
      <c r="F677" s="76"/>
      <c r="G677" s="76"/>
      <c r="H677" s="77"/>
      <c r="I677" s="78"/>
      <c r="K677" s="79"/>
      <c r="L677" s="80"/>
    </row>
    <row r="678" ht="13.5" customHeight="1">
      <c r="C678" s="69"/>
      <c r="D678" s="69"/>
      <c r="E678" s="76"/>
      <c r="F678" s="76"/>
      <c r="G678" s="76"/>
      <c r="H678" s="77"/>
      <c r="I678" s="78"/>
      <c r="K678" s="79"/>
      <c r="L678" s="80"/>
    </row>
    <row r="679" ht="13.5" customHeight="1">
      <c r="C679" s="69"/>
      <c r="D679" s="69"/>
      <c r="E679" s="76"/>
      <c r="F679" s="76"/>
      <c r="G679" s="76"/>
      <c r="H679" s="77"/>
      <c r="I679" s="78"/>
      <c r="K679" s="79"/>
      <c r="L679" s="80"/>
    </row>
    <row r="680" ht="13.5" customHeight="1">
      <c r="C680" s="69"/>
      <c r="D680" s="69"/>
      <c r="E680" s="76"/>
      <c r="F680" s="76"/>
      <c r="G680" s="76"/>
      <c r="H680" s="77"/>
      <c r="I680" s="78"/>
      <c r="K680" s="79"/>
      <c r="L680" s="80"/>
    </row>
    <row r="681" ht="13.5" customHeight="1">
      <c r="C681" s="69"/>
      <c r="D681" s="69"/>
      <c r="E681" s="76"/>
      <c r="F681" s="76"/>
      <c r="G681" s="76"/>
      <c r="H681" s="77"/>
      <c r="I681" s="78"/>
      <c r="K681" s="79"/>
      <c r="L681" s="80"/>
    </row>
    <row r="682" ht="13.5" customHeight="1">
      <c r="C682" s="69"/>
      <c r="D682" s="69"/>
      <c r="E682" s="76"/>
      <c r="F682" s="76"/>
      <c r="G682" s="76"/>
      <c r="H682" s="77"/>
      <c r="I682" s="78"/>
      <c r="K682" s="79"/>
      <c r="L682" s="80"/>
    </row>
    <row r="683" ht="13.5" customHeight="1">
      <c r="C683" s="69"/>
      <c r="D683" s="69"/>
      <c r="E683" s="76"/>
      <c r="F683" s="76"/>
      <c r="G683" s="76"/>
      <c r="H683" s="77"/>
      <c r="I683" s="78"/>
      <c r="K683" s="79"/>
      <c r="L683" s="80"/>
    </row>
    <row r="684" ht="13.5" customHeight="1">
      <c r="C684" s="69"/>
      <c r="D684" s="69"/>
      <c r="E684" s="76"/>
      <c r="F684" s="76"/>
      <c r="G684" s="76"/>
      <c r="H684" s="77"/>
      <c r="I684" s="78"/>
      <c r="K684" s="79"/>
      <c r="L684" s="80"/>
    </row>
    <row r="685" ht="13.5" customHeight="1">
      <c r="C685" s="69"/>
      <c r="D685" s="69"/>
      <c r="E685" s="76"/>
      <c r="F685" s="76"/>
      <c r="G685" s="76"/>
      <c r="H685" s="77"/>
      <c r="I685" s="78"/>
      <c r="K685" s="79"/>
      <c r="L685" s="80"/>
    </row>
    <row r="686" ht="13.5" customHeight="1">
      <c r="C686" s="69"/>
      <c r="D686" s="69"/>
      <c r="E686" s="76"/>
      <c r="F686" s="76"/>
      <c r="G686" s="76"/>
      <c r="H686" s="77"/>
      <c r="I686" s="78"/>
      <c r="K686" s="79"/>
      <c r="L686" s="80"/>
    </row>
    <row r="687" ht="13.5" customHeight="1">
      <c r="C687" s="69"/>
      <c r="D687" s="69"/>
      <c r="E687" s="76"/>
      <c r="F687" s="76"/>
      <c r="G687" s="76"/>
      <c r="H687" s="77"/>
      <c r="I687" s="78"/>
      <c r="K687" s="79"/>
      <c r="L687" s="80"/>
    </row>
    <row r="688" ht="13.5" customHeight="1">
      <c r="C688" s="69"/>
      <c r="D688" s="69"/>
      <c r="E688" s="76"/>
      <c r="F688" s="76"/>
      <c r="G688" s="76"/>
      <c r="H688" s="77"/>
      <c r="I688" s="78"/>
      <c r="K688" s="79"/>
      <c r="L688" s="80"/>
    </row>
    <row r="689" ht="13.5" customHeight="1">
      <c r="C689" s="69"/>
      <c r="D689" s="69"/>
      <c r="E689" s="76"/>
      <c r="F689" s="76"/>
      <c r="G689" s="76"/>
      <c r="H689" s="77"/>
      <c r="I689" s="78"/>
      <c r="K689" s="79"/>
      <c r="L689" s="80"/>
    </row>
    <row r="690" ht="13.5" customHeight="1">
      <c r="C690" s="69"/>
      <c r="D690" s="69"/>
      <c r="E690" s="76"/>
      <c r="F690" s="76"/>
      <c r="G690" s="76"/>
      <c r="H690" s="77"/>
      <c r="I690" s="78"/>
      <c r="K690" s="79"/>
      <c r="L690" s="80"/>
    </row>
    <row r="691" ht="13.5" customHeight="1">
      <c r="C691" s="69"/>
      <c r="D691" s="69"/>
      <c r="E691" s="76"/>
      <c r="F691" s="76"/>
      <c r="G691" s="76"/>
      <c r="H691" s="77"/>
      <c r="I691" s="78"/>
      <c r="K691" s="79"/>
      <c r="L691" s="80"/>
    </row>
    <row r="692" ht="13.5" customHeight="1">
      <c r="C692" s="69"/>
      <c r="D692" s="69"/>
      <c r="E692" s="76"/>
      <c r="F692" s="76"/>
      <c r="G692" s="76"/>
      <c r="H692" s="77"/>
      <c r="I692" s="78"/>
      <c r="K692" s="79"/>
      <c r="L692" s="80"/>
    </row>
    <row r="693" ht="13.5" customHeight="1">
      <c r="C693" s="69"/>
      <c r="D693" s="69"/>
      <c r="E693" s="76"/>
      <c r="F693" s="76"/>
      <c r="G693" s="76"/>
      <c r="H693" s="77"/>
      <c r="I693" s="78"/>
      <c r="K693" s="79"/>
      <c r="L693" s="80"/>
    </row>
    <row r="694" ht="13.5" customHeight="1">
      <c r="C694" s="69"/>
      <c r="D694" s="69"/>
      <c r="E694" s="76"/>
      <c r="F694" s="76"/>
      <c r="G694" s="76"/>
      <c r="H694" s="77"/>
      <c r="I694" s="78"/>
      <c r="K694" s="79"/>
      <c r="L694" s="80"/>
    </row>
    <row r="695" ht="13.5" customHeight="1">
      <c r="C695" s="69"/>
      <c r="D695" s="69"/>
      <c r="E695" s="76"/>
      <c r="F695" s="76"/>
      <c r="G695" s="76"/>
      <c r="H695" s="77"/>
      <c r="I695" s="78"/>
      <c r="K695" s="79"/>
      <c r="L695" s="80"/>
    </row>
    <row r="696" ht="13.5" customHeight="1">
      <c r="C696" s="69"/>
      <c r="D696" s="69"/>
      <c r="E696" s="76"/>
      <c r="F696" s="76"/>
      <c r="G696" s="76"/>
      <c r="H696" s="77"/>
      <c r="I696" s="78"/>
      <c r="K696" s="79"/>
      <c r="L696" s="80"/>
    </row>
    <row r="697" ht="13.5" customHeight="1">
      <c r="C697" s="69"/>
      <c r="D697" s="69"/>
      <c r="E697" s="76"/>
      <c r="F697" s="76"/>
      <c r="G697" s="76"/>
      <c r="H697" s="77"/>
      <c r="I697" s="78"/>
      <c r="K697" s="79"/>
      <c r="L697" s="80"/>
    </row>
    <row r="698" ht="13.5" customHeight="1">
      <c r="C698" s="69"/>
      <c r="D698" s="69"/>
      <c r="E698" s="76"/>
      <c r="F698" s="76"/>
      <c r="G698" s="76"/>
      <c r="H698" s="77"/>
      <c r="I698" s="78"/>
      <c r="K698" s="79"/>
      <c r="L698" s="80"/>
    </row>
    <row r="699" ht="13.5" customHeight="1">
      <c r="C699" s="69"/>
      <c r="D699" s="69"/>
      <c r="E699" s="76"/>
      <c r="F699" s="76"/>
      <c r="G699" s="76"/>
      <c r="H699" s="77"/>
      <c r="I699" s="78"/>
      <c r="K699" s="79"/>
      <c r="L699" s="80"/>
    </row>
    <row r="700" ht="13.5" customHeight="1">
      <c r="C700" s="69"/>
      <c r="D700" s="69"/>
      <c r="E700" s="76"/>
      <c r="F700" s="76"/>
      <c r="G700" s="76"/>
      <c r="H700" s="77"/>
      <c r="I700" s="78"/>
      <c r="K700" s="79"/>
      <c r="L700" s="80"/>
    </row>
    <row r="701" ht="13.5" customHeight="1">
      <c r="C701" s="69"/>
      <c r="D701" s="69"/>
      <c r="E701" s="76"/>
      <c r="F701" s="76"/>
      <c r="G701" s="76"/>
      <c r="H701" s="77"/>
      <c r="I701" s="78"/>
      <c r="K701" s="79"/>
      <c r="L701" s="80"/>
    </row>
    <row r="702" ht="13.5" customHeight="1">
      <c r="C702" s="69"/>
      <c r="D702" s="69"/>
      <c r="E702" s="76"/>
      <c r="F702" s="76"/>
      <c r="G702" s="76"/>
      <c r="H702" s="77"/>
      <c r="I702" s="78"/>
      <c r="K702" s="79"/>
      <c r="L702" s="80"/>
    </row>
    <row r="703" ht="13.5" customHeight="1">
      <c r="C703" s="69"/>
      <c r="D703" s="69"/>
      <c r="E703" s="76"/>
      <c r="F703" s="76"/>
      <c r="G703" s="76"/>
      <c r="H703" s="77"/>
      <c r="I703" s="78"/>
      <c r="K703" s="79"/>
      <c r="L703" s="80"/>
    </row>
    <row r="704" ht="13.5" customHeight="1">
      <c r="C704" s="69"/>
      <c r="D704" s="69"/>
      <c r="E704" s="76"/>
      <c r="F704" s="76"/>
      <c r="G704" s="76"/>
      <c r="H704" s="77"/>
      <c r="I704" s="78"/>
      <c r="K704" s="79"/>
      <c r="L704" s="80"/>
    </row>
    <row r="705" ht="13.5" customHeight="1">
      <c r="C705" s="69"/>
      <c r="D705" s="69"/>
      <c r="E705" s="76"/>
      <c r="F705" s="76"/>
      <c r="G705" s="76"/>
      <c r="H705" s="77"/>
      <c r="I705" s="78"/>
      <c r="K705" s="79"/>
      <c r="L705" s="80"/>
    </row>
    <row r="706" ht="13.5" customHeight="1">
      <c r="C706" s="69"/>
      <c r="D706" s="69"/>
      <c r="E706" s="76"/>
      <c r="F706" s="76"/>
      <c r="G706" s="76"/>
      <c r="H706" s="77"/>
      <c r="I706" s="78"/>
      <c r="K706" s="79"/>
      <c r="L706" s="80"/>
    </row>
    <row r="707" ht="13.5" customHeight="1">
      <c r="C707" s="69"/>
      <c r="D707" s="69"/>
      <c r="E707" s="76"/>
      <c r="F707" s="76"/>
      <c r="G707" s="76"/>
      <c r="H707" s="77"/>
      <c r="I707" s="78"/>
      <c r="K707" s="79"/>
      <c r="L707" s="80"/>
    </row>
    <row r="708" ht="13.5" customHeight="1">
      <c r="C708" s="69"/>
      <c r="D708" s="69"/>
      <c r="E708" s="76"/>
      <c r="F708" s="76"/>
      <c r="G708" s="76"/>
      <c r="H708" s="77"/>
      <c r="I708" s="78"/>
      <c r="K708" s="79"/>
      <c r="L708" s="80"/>
    </row>
    <row r="709" ht="13.5" customHeight="1">
      <c r="C709" s="69"/>
      <c r="D709" s="69"/>
      <c r="E709" s="76"/>
      <c r="F709" s="76"/>
      <c r="G709" s="76"/>
      <c r="H709" s="77"/>
      <c r="I709" s="78"/>
      <c r="K709" s="79"/>
      <c r="L709" s="80"/>
    </row>
    <row r="710" ht="13.5" customHeight="1">
      <c r="C710" s="69"/>
      <c r="D710" s="69"/>
      <c r="E710" s="76"/>
      <c r="F710" s="76"/>
      <c r="G710" s="76"/>
      <c r="H710" s="77"/>
      <c r="I710" s="78"/>
      <c r="K710" s="79"/>
      <c r="L710" s="80"/>
    </row>
    <row r="711" ht="13.5" customHeight="1">
      <c r="C711" s="69"/>
      <c r="D711" s="69"/>
      <c r="E711" s="76"/>
      <c r="F711" s="76"/>
      <c r="G711" s="76"/>
      <c r="H711" s="77"/>
      <c r="I711" s="78"/>
      <c r="K711" s="79"/>
      <c r="L711" s="80"/>
    </row>
    <row r="712" ht="13.5" customHeight="1">
      <c r="C712" s="69"/>
      <c r="D712" s="69"/>
      <c r="E712" s="76"/>
      <c r="F712" s="76"/>
      <c r="G712" s="76"/>
      <c r="H712" s="77"/>
      <c r="I712" s="78"/>
      <c r="K712" s="79"/>
      <c r="L712" s="80"/>
    </row>
    <row r="713" ht="13.5" customHeight="1">
      <c r="C713" s="69"/>
      <c r="D713" s="69"/>
      <c r="E713" s="76"/>
      <c r="F713" s="76"/>
      <c r="G713" s="76"/>
      <c r="H713" s="77"/>
      <c r="I713" s="78"/>
      <c r="K713" s="79"/>
      <c r="L713" s="80"/>
    </row>
    <row r="714" ht="13.5" customHeight="1">
      <c r="C714" s="69"/>
      <c r="D714" s="69"/>
      <c r="E714" s="76"/>
      <c r="F714" s="76"/>
      <c r="G714" s="76"/>
      <c r="H714" s="77"/>
      <c r="I714" s="78"/>
      <c r="K714" s="79"/>
      <c r="L714" s="80"/>
    </row>
    <row r="715" ht="13.5" customHeight="1">
      <c r="C715" s="69"/>
      <c r="D715" s="69"/>
      <c r="E715" s="76"/>
      <c r="F715" s="76"/>
      <c r="G715" s="76"/>
      <c r="H715" s="77"/>
      <c r="I715" s="78"/>
      <c r="K715" s="79"/>
      <c r="L715" s="80"/>
    </row>
    <row r="716" ht="13.5" customHeight="1">
      <c r="C716" s="69"/>
      <c r="D716" s="69"/>
      <c r="E716" s="76"/>
      <c r="F716" s="76"/>
      <c r="G716" s="76"/>
      <c r="H716" s="77"/>
      <c r="I716" s="78"/>
      <c r="K716" s="79"/>
      <c r="L716" s="80"/>
    </row>
    <row r="717" ht="13.5" customHeight="1">
      <c r="C717" s="69"/>
      <c r="D717" s="69"/>
      <c r="E717" s="76"/>
      <c r="F717" s="76"/>
      <c r="G717" s="76"/>
      <c r="H717" s="77"/>
      <c r="I717" s="78"/>
      <c r="K717" s="79"/>
      <c r="L717" s="80"/>
    </row>
    <row r="718" ht="13.5" customHeight="1">
      <c r="C718" s="69"/>
      <c r="D718" s="69"/>
      <c r="E718" s="76"/>
      <c r="F718" s="76"/>
      <c r="G718" s="76"/>
      <c r="H718" s="77"/>
      <c r="I718" s="78"/>
      <c r="K718" s="79"/>
      <c r="L718" s="80"/>
    </row>
    <row r="719" ht="13.5" customHeight="1">
      <c r="C719" s="69"/>
      <c r="D719" s="69"/>
      <c r="E719" s="76"/>
      <c r="F719" s="76"/>
      <c r="G719" s="76"/>
      <c r="H719" s="77"/>
      <c r="I719" s="78"/>
      <c r="K719" s="79"/>
      <c r="L719" s="80"/>
    </row>
    <row r="720" ht="13.5" customHeight="1">
      <c r="C720" s="69"/>
      <c r="D720" s="69"/>
      <c r="E720" s="76"/>
      <c r="F720" s="76"/>
      <c r="G720" s="76"/>
      <c r="H720" s="77"/>
      <c r="I720" s="78"/>
      <c r="K720" s="79"/>
      <c r="L720" s="80"/>
    </row>
    <row r="721" ht="13.5" customHeight="1">
      <c r="C721" s="69"/>
      <c r="D721" s="69"/>
      <c r="E721" s="76"/>
      <c r="F721" s="76"/>
      <c r="G721" s="76"/>
      <c r="H721" s="77"/>
      <c r="I721" s="78"/>
      <c r="K721" s="79"/>
      <c r="L721" s="80"/>
    </row>
    <row r="722" ht="13.5" customHeight="1">
      <c r="C722" s="69"/>
      <c r="D722" s="69"/>
      <c r="E722" s="76"/>
      <c r="F722" s="76"/>
      <c r="G722" s="76"/>
      <c r="H722" s="77"/>
      <c r="I722" s="78"/>
      <c r="K722" s="79"/>
      <c r="L722" s="80"/>
    </row>
    <row r="723" ht="13.5" customHeight="1">
      <c r="C723" s="69"/>
      <c r="D723" s="69"/>
      <c r="E723" s="76"/>
      <c r="F723" s="76"/>
      <c r="G723" s="76"/>
      <c r="H723" s="77"/>
      <c r="I723" s="78"/>
      <c r="K723" s="79"/>
      <c r="L723" s="80"/>
    </row>
    <row r="724" ht="13.5" customHeight="1">
      <c r="C724" s="69"/>
      <c r="D724" s="69"/>
      <c r="E724" s="76"/>
      <c r="F724" s="76"/>
      <c r="G724" s="76"/>
      <c r="H724" s="77"/>
      <c r="I724" s="78"/>
      <c r="K724" s="79"/>
      <c r="L724" s="80"/>
    </row>
    <row r="725" ht="13.5" customHeight="1">
      <c r="C725" s="69"/>
      <c r="D725" s="69"/>
      <c r="E725" s="76"/>
      <c r="F725" s="76"/>
      <c r="G725" s="76"/>
      <c r="H725" s="77"/>
      <c r="I725" s="78"/>
      <c r="K725" s="79"/>
      <c r="L725" s="80"/>
    </row>
    <row r="726" ht="13.5" customHeight="1">
      <c r="C726" s="69"/>
      <c r="D726" s="69"/>
      <c r="E726" s="76"/>
      <c r="F726" s="76"/>
      <c r="G726" s="76"/>
      <c r="H726" s="77"/>
      <c r="I726" s="78"/>
      <c r="K726" s="79"/>
      <c r="L726" s="80"/>
    </row>
    <row r="727" ht="13.5" customHeight="1">
      <c r="C727" s="69"/>
      <c r="D727" s="69"/>
      <c r="E727" s="76"/>
      <c r="F727" s="76"/>
      <c r="G727" s="76"/>
      <c r="H727" s="77"/>
      <c r="I727" s="78"/>
      <c r="K727" s="79"/>
      <c r="L727" s="80"/>
    </row>
    <row r="728" ht="13.5" customHeight="1">
      <c r="C728" s="69"/>
      <c r="D728" s="69"/>
      <c r="E728" s="76"/>
      <c r="F728" s="76"/>
      <c r="G728" s="76"/>
      <c r="H728" s="77"/>
      <c r="I728" s="78"/>
      <c r="K728" s="79"/>
      <c r="L728" s="80"/>
    </row>
    <row r="729" ht="13.5" customHeight="1">
      <c r="C729" s="69"/>
      <c r="D729" s="69"/>
      <c r="E729" s="76"/>
      <c r="F729" s="76"/>
      <c r="G729" s="76"/>
      <c r="H729" s="77"/>
      <c r="I729" s="78"/>
      <c r="K729" s="79"/>
      <c r="L729" s="80"/>
    </row>
    <row r="730" ht="13.5" customHeight="1">
      <c r="C730" s="69"/>
      <c r="D730" s="69"/>
      <c r="E730" s="76"/>
      <c r="F730" s="76"/>
      <c r="G730" s="76"/>
      <c r="H730" s="77"/>
      <c r="I730" s="78"/>
      <c r="K730" s="79"/>
      <c r="L730" s="80"/>
    </row>
    <row r="731" ht="13.5" customHeight="1">
      <c r="C731" s="69"/>
      <c r="D731" s="69"/>
      <c r="E731" s="76"/>
      <c r="F731" s="76"/>
      <c r="G731" s="76"/>
      <c r="H731" s="77"/>
      <c r="I731" s="78"/>
      <c r="K731" s="79"/>
      <c r="L731" s="80"/>
    </row>
    <row r="732" ht="13.5" customHeight="1">
      <c r="C732" s="69"/>
      <c r="D732" s="69"/>
      <c r="E732" s="76"/>
      <c r="F732" s="76"/>
      <c r="G732" s="76"/>
      <c r="H732" s="77"/>
      <c r="I732" s="78"/>
      <c r="K732" s="79"/>
      <c r="L732" s="80"/>
    </row>
    <row r="733" ht="13.5" customHeight="1">
      <c r="C733" s="69"/>
      <c r="D733" s="69"/>
      <c r="E733" s="76"/>
      <c r="F733" s="76"/>
      <c r="G733" s="76"/>
      <c r="H733" s="77"/>
      <c r="I733" s="78"/>
      <c r="K733" s="79"/>
      <c r="L733" s="80"/>
    </row>
    <row r="734" ht="13.5" customHeight="1">
      <c r="C734" s="69"/>
      <c r="D734" s="69"/>
      <c r="E734" s="76"/>
      <c r="F734" s="76"/>
      <c r="G734" s="76"/>
      <c r="H734" s="77"/>
      <c r="I734" s="78"/>
      <c r="K734" s="79"/>
      <c r="L734" s="80"/>
    </row>
    <row r="735" ht="13.5" customHeight="1">
      <c r="C735" s="69"/>
      <c r="D735" s="69"/>
      <c r="E735" s="76"/>
      <c r="F735" s="76"/>
      <c r="G735" s="76"/>
      <c r="H735" s="77"/>
      <c r="I735" s="78"/>
      <c r="K735" s="79"/>
      <c r="L735" s="80"/>
    </row>
    <row r="736" ht="13.5" customHeight="1">
      <c r="C736" s="69"/>
      <c r="D736" s="69"/>
      <c r="E736" s="76"/>
      <c r="F736" s="76"/>
      <c r="G736" s="76"/>
      <c r="H736" s="77"/>
      <c r="I736" s="78"/>
      <c r="K736" s="79"/>
      <c r="L736" s="80"/>
    </row>
    <row r="737" ht="13.5" customHeight="1">
      <c r="C737" s="69"/>
      <c r="D737" s="69"/>
      <c r="E737" s="76"/>
      <c r="F737" s="76"/>
      <c r="G737" s="76"/>
      <c r="H737" s="77"/>
      <c r="I737" s="78"/>
      <c r="K737" s="79"/>
      <c r="L737" s="80"/>
    </row>
    <row r="738" ht="13.5" customHeight="1">
      <c r="C738" s="69"/>
      <c r="D738" s="69"/>
      <c r="E738" s="76"/>
      <c r="F738" s="76"/>
      <c r="G738" s="76"/>
      <c r="H738" s="77"/>
      <c r="I738" s="78"/>
      <c r="K738" s="79"/>
      <c r="L738" s="80"/>
    </row>
    <row r="739" ht="13.5" customHeight="1">
      <c r="C739" s="69"/>
      <c r="D739" s="69"/>
      <c r="E739" s="76"/>
      <c r="F739" s="76"/>
      <c r="G739" s="76"/>
      <c r="H739" s="77"/>
      <c r="I739" s="78"/>
      <c r="K739" s="79"/>
      <c r="L739" s="80"/>
    </row>
    <row r="740" ht="13.5" customHeight="1">
      <c r="C740" s="69"/>
      <c r="D740" s="69"/>
      <c r="E740" s="76"/>
      <c r="F740" s="76"/>
      <c r="G740" s="76"/>
      <c r="H740" s="77"/>
      <c r="I740" s="78"/>
      <c r="K740" s="79"/>
      <c r="L740" s="80"/>
    </row>
    <row r="741" ht="13.5" customHeight="1">
      <c r="C741" s="69"/>
      <c r="D741" s="69"/>
      <c r="E741" s="76"/>
      <c r="F741" s="76"/>
      <c r="G741" s="76"/>
      <c r="H741" s="77"/>
      <c r="I741" s="78"/>
      <c r="K741" s="79"/>
      <c r="L741" s="80"/>
    </row>
    <row r="742" ht="13.5" customHeight="1">
      <c r="C742" s="69"/>
      <c r="D742" s="69"/>
      <c r="E742" s="76"/>
      <c r="F742" s="76"/>
      <c r="G742" s="76"/>
      <c r="H742" s="77"/>
      <c r="I742" s="78"/>
      <c r="K742" s="79"/>
      <c r="L742" s="80"/>
    </row>
    <row r="743" ht="13.5" customHeight="1">
      <c r="C743" s="69"/>
      <c r="D743" s="69"/>
      <c r="E743" s="76"/>
      <c r="F743" s="76"/>
      <c r="G743" s="76"/>
      <c r="H743" s="77"/>
      <c r="I743" s="78"/>
      <c r="K743" s="79"/>
      <c r="L743" s="80"/>
    </row>
    <row r="744" ht="13.5" customHeight="1">
      <c r="C744" s="69"/>
      <c r="D744" s="69"/>
      <c r="E744" s="76"/>
      <c r="F744" s="76"/>
      <c r="G744" s="76"/>
      <c r="H744" s="77"/>
      <c r="I744" s="78"/>
      <c r="K744" s="79"/>
      <c r="L744" s="80"/>
    </row>
    <row r="745" ht="13.5" customHeight="1">
      <c r="C745" s="69"/>
      <c r="D745" s="69"/>
      <c r="E745" s="76"/>
      <c r="F745" s="76"/>
      <c r="G745" s="76"/>
      <c r="H745" s="77"/>
      <c r="I745" s="78"/>
      <c r="K745" s="79"/>
      <c r="L745" s="80"/>
    </row>
    <row r="746" ht="13.5" customHeight="1">
      <c r="C746" s="69"/>
      <c r="D746" s="69"/>
      <c r="E746" s="76"/>
      <c r="F746" s="76"/>
      <c r="G746" s="76"/>
      <c r="H746" s="77"/>
      <c r="I746" s="78"/>
      <c r="K746" s="79"/>
      <c r="L746" s="80"/>
    </row>
    <row r="747" ht="13.5" customHeight="1">
      <c r="C747" s="69"/>
      <c r="D747" s="69"/>
      <c r="E747" s="76"/>
      <c r="F747" s="76"/>
      <c r="G747" s="76"/>
      <c r="H747" s="77"/>
      <c r="I747" s="78"/>
      <c r="K747" s="79"/>
      <c r="L747" s="80"/>
    </row>
    <row r="748" ht="13.5" customHeight="1">
      <c r="C748" s="69"/>
      <c r="D748" s="69"/>
      <c r="E748" s="76"/>
      <c r="F748" s="76"/>
      <c r="G748" s="76"/>
      <c r="H748" s="77"/>
      <c r="I748" s="78"/>
      <c r="K748" s="79"/>
      <c r="L748" s="80"/>
    </row>
    <row r="749" ht="13.5" customHeight="1">
      <c r="C749" s="69"/>
      <c r="D749" s="69"/>
      <c r="E749" s="76"/>
      <c r="F749" s="76"/>
      <c r="G749" s="76"/>
      <c r="H749" s="77"/>
      <c r="I749" s="78"/>
      <c r="K749" s="79"/>
      <c r="L749" s="80"/>
    </row>
    <row r="750" ht="13.5" customHeight="1">
      <c r="C750" s="69"/>
      <c r="D750" s="69"/>
      <c r="E750" s="76"/>
      <c r="F750" s="76"/>
      <c r="G750" s="76"/>
      <c r="H750" s="77"/>
      <c r="I750" s="78"/>
      <c r="K750" s="79"/>
      <c r="L750" s="80"/>
    </row>
    <row r="751" ht="13.5" customHeight="1">
      <c r="C751" s="69"/>
      <c r="D751" s="69"/>
      <c r="E751" s="76"/>
      <c r="F751" s="76"/>
      <c r="G751" s="76"/>
      <c r="H751" s="77"/>
      <c r="I751" s="78"/>
      <c r="K751" s="79"/>
      <c r="L751" s="80"/>
    </row>
    <row r="752" ht="13.5" customHeight="1">
      <c r="C752" s="69"/>
      <c r="D752" s="69"/>
      <c r="E752" s="76"/>
      <c r="F752" s="76"/>
      <c r="G752" s="76"/>
      <c r="H752" s="77"/>
      <c r="I752" s="78"/>
      <c r="K752" s="79"/>
      <c r="L752" s="80"/>
    </row>
    <row r="753" ht="13.5" customHeight="1">
      <c r="C753" s="69"/>
      <c r="D753" s="69"/>
      <c r="E753" s="76"/>
      <c r="F753" s="76"/>
      <c r="G753" s="76"/>
      <c r="H753" s="77"/>
      <c r="I753" s="78"/>
      <c r="K753" s="79"/>
      <c r="L753" s="80"/>
    </row>
    <row r="754" ht="13.5" customHeight="1">
      <c r="C754" s="69"/>
      <c r="D754" s="69"/>
      <c r="E754" s="76"/>
      <c r="F754" s="76"/>
      <c r="G754" s="76"/>
      <c r="H754" s="77"/>
      <c r="I754" s="78"/>
      <c r="K754" s="79"/>
      <c r="L754" s="80"/>
    </row>
    <row r="755" ht="13.5" customHeight="1">
      <c r="C755" s="69"/>
      <c r="D755" s="69"/>
      <c r="E755" s="76"/>
      <c r="F755" s="76"/>
      <c r="G755" s="76"/>
      <c r="H755" s="77"/>
      <c r="I755" s="78"/>
      <c r="K755" s="79"/>
      <c r="L755" s="80"/>
    </row>
    <row r="756" ht="13.5" customHeight="1">
      <c r="C756" s="69"/>
      <c r="D756" s="69"/>
      <c r="E756" s="76"/>
      <c r="F756" s="76"/>
      <c r="G756" s="76"/>
      <c r="H756" s="77"/>
      <c r="I756" s="78"/>
      <c r="K756" s="79"/>
      <c r="L756" s="80"/>
    </row>
    <row r="757" ht="13.5" customHeight="1">
      <c r="C757" s="69"/>
      <c r="D757" s="69"/>
      <c r="E757" s="76"/>
      <c r="F757" s="76"/>
      <c r="G757" s="76"/>
      <c r="H757" s="77"/>
      <c r="I757" s="78"/>
      <c r="K757" s="79"/>
      <c r="L757" s="80"/>
    </row>
    <row r="758" ht="13.5" customHeight="1">
      <c r="C758" s="69"/>
      <c r="D758" s="69"/>
      <c r="E758" s="76"/>
      <c r="F758" s="76"/>
      <c r="G758" s="76"/>
      <c r="H758" s="77"/>
      <c r="I758" s="78"/>
      <c r="K758" s="79"/>
      <c r="L758" s="80"/>
    </row>
    <row r="759" ht="13.5" customHeight="1">
      <c r="C759" s="69"/>
      <c r="D759" s="69"/>
      <c r="E759" s="76"/>
      <c r="F759" s="76"/>
      <c r="G759" s="76"/>
      <c r="H759" s="77"/>
      <c r="I759" s="78"/>
      <c r="K759" s="79"/>
      <c r="L759" s="80"/>
    </row>
    <row r="760" ht="13.5" customHeight="1">
      <c r="C760" s="69"/>
      <c r="D760" s="69"/>
      <c r="E760" s="76"/>
      <c r="F760" s="76"/>
      <c r="G760" s="76"/>
      <c r="H760" s="77"/>
      <c r="I760" s="78"/>
      <c r="K760" s="79"/>
      <c r="L760" s="80"/>
    </row>
    <row r="761" ht="13.5" customHeight="1">
      <c r="C761" s="69"/>
      <c r="D761" s="69"/>
      <c r="E761" s="76"/>
      <c r="F761" s="76"/>
      <c r="G761" s="76"/>
      <c r="H761" s="77"/>
      <c r="I761" s="78"/>
      <c r="K761" s="79"/>
      <c r="L761" s="80"/>
    </row>
    <row r="762" ht="13.5" customHeight="1">
      <c r="C762" s="69"/>
      <c r="D762" s="69"/>
      <c r="E762" s="76"/>
      <c r="F762" s="76"/>
      <c r="G762" s="76"/>
      <c r="H762" s="77"/>
      <c r="I762" s="78"/>
      <c r="K762" s="79"/>
      <c r="L762" s="80"/>
    </row>
    <row r="763" ht="13.5" customHeight="1">
      <c r="C763" s="69"/>
      <c r="D763" s="69"/>
      <c r="E763" s="76"/>
      <c r="F763" s="76"/>
      <c r="G763" s="76"/>
      <c r="H763" s="77"/>
      <c r="I763" s="78"/>
      <c r="K763" s="79"/>
      <c r="L763" s="80"/>
    </row>
    <row r="764" ht="13.5" customHeight="1">
      <c r="C764" s="69"/>
      <c r="D764" s="69"/>
      <c r="E764" s="76"/>
      <c r="F764" s="76"/>
      <c r="G764" s="76"/>
      <c r="H764" s="77"/>
      <c r="I764" s="78"/>
      <c r="K764" s="79"/>
      <c r="L764" s="80"/>
    </row>
    <row r="765" ht="13.5" customHeight="1">
      <c r="C765" s="69"/>
      <c r="D765" s="69"/>
      <c r="E765" s="76"/>
      <c r="F765" s="76"/>
      <c r="G765" s="76"/>
      <c r="H765" s="77"/>
      <c r="I765" s="78"/>
      <c r="K765" s="79"/>
      <c r="L765" s="80"/>
    </row>
    <row r="766" ht="13.5" customHeight="1">
      <c r="C766" s="69"/>
      <c r="D766" s="69"/>
      <c r="E766" s="76"/>
      <c r="F766" s="76"/>
      <c r="G766" s="76"/>
      <c r="H766" s="77"/>
      <c r="I766" s="78"/>
      <c r="K766" s="79"/>
      <c r="L766" s="80"/>
    </row>
    <row r="767" ht="13.5" customHeight="1">
      <c r="C767" s="69"/>
      <c r="D767" s="69"/>
      <c r="E767" s="76"/>
      <c r="F767" s="76"/>
      <c r="G767" s="76"/>
      <c r="H767" s="77"/>
      <c r="I767" s="78"/>
      <c r="K767" s="79"/>
      <c r="L767" s="80"/>
    </row>
    <row r="768" ht="13.5" customHeight="1">
      <c r="C768" s="69"/>
      <c r="D768" s="69"/>
      <c r="E768" s="76"/>
      <c r="F768" s="76"/>
      <c r="G768" s="76"/>
      <c r="H768" s="77"/>
      <c r="I768" s="78"/>
      <c r="K768" s="79"/>
      <c r="L768" s="80"/>
    </row>
    <row r="769" ht="13.5" customHeight="1">
      <c r="C769" s="69"/>
      <c r="D769" s="69"/>
      <c r="E769" s="76"/>
      <c r="F769" s="76"/>
      <c r="G769" s="76"/>
      <c r="H769" s="77"/>
      <c r="I769" s="78"/>
      <c r="K769" s="79"/>
      <c r="L769" s="80"/>
    </row>
    <row r="770" ht="13.5" customHeight="1">
      <c r="C770" s="69"/>
      <c r="D770" s="69"/>
      <c r="E770" s="76"/>
      <c r="F770" s="76"/>
      <c r="G770" s="76"/>
      <c r="H770" s="77"/>
      <c r="I770" s="78"/>
      <c r="K770" s="79"/>
      <c r="L770" s="80"/>
    </row>
    <row r="771" ht="13.5" customHeight="1">
      <c r="C771" s="69"/>
      <c r="D771" s="69"/>
      <c r="E771" s="76"/>
      <c r="F771" s="76"/>
      <c r="G771" s="76"/>
      <c r="H771" s="77"/>
      <c r="I771" s="78"/>
      <c r="K771" s="79"/>
      <c r="L771" s="80"/>
    </row>
    <row r="772" ht="13.5" customHeight="1">
      <c r="C772" s="69"/>
      <c r="D772" s="69"/>
      <c r="E772" s="76"/>
      <c r="F772" s="76"/>
      <c r="G772" s="76"/>
      <c r="H772" s="77"/>
      <c r="I772" s="78"/>
      <c r="K772" s="79"/>
      <c r="L772" s="80"/>
    </row>
    <row r="773" ht="13.5" customHeight="1">
      <c r="C773" s="69"/>
      <c r="D773" s="69"/>
      <c r="E773" s="76"/>
      <c r="F773" s="76"/>
      <c r="G773" s="76"/>
      <c r="H773" s="77"/>
      <c r="I773" s="78"/>
      <c r="K773" s="79"/>
      <c r="L773" s="80"/>
    </row>
    <row r="774" ht="13.5" customHeight="1">
      <c r="C774" s="69"/>
      <c r="D774" s="69"/>
      <c r="E774" s="76"/>
      <c r="F774" s="76"/>
      <c r="G774" s="76"/>
      <c r="H774" s="77"/>
      <c r="I774" s="78"/>
      <c r="K774" s="79"/>
      <c r="L774" s="80"/>
    </row>
    <row r="775" ht="13.5" customHeight="1">
      <c r="C775" s="69"/>
      <c r="D775" s="69"/>
      <c r="E775" s="76"/>
      <c r="F775" s="76"/>
      <c r="G775" s="76"/>
      <c r="H775" s="77"/>
      <c r="I775" s="78"/>
      <c r="K775" s="79"/>
      <c r="L775" s="80"/>
    </row>
    <row r="776" ht="13.5" customHeight="1">
      <c r="C776" s="69"/>
      <c r="D776" s="69"/>
      <c r="E776" s="76"/>
      <c r="F776" s="76"/>
      <c r="G776" s="76"/>
      <c r="H776" s="77"/>
      <c r="I776" s="78"/>
      <c r="K776" s="79"/>
      <c r="L776" s="80"/>
    </row>
    <row r="777" ht="13.5" customHeight="1">
      <c r="C777" s="69"/>
      <c r="D777" s="69"/>
      <c r="E777" s="76"/>
      <c r="F777" s="76"/>
      <c r="G777" s="76"/>
      <c r="H777" s="77"/>
      <c r="I777" s="78"/>
      <c r="K777" s="79"/>
      <c r="L777" s="80"/>
    </row>
    <row r="778" ht="13.5" customHeight="1">
      <c r="C778" s="69"/>
      <c r="D778" s="69"/>
      <c r="E778" s="76"/>
      <c r="F778" s="76"/>
      <c r="G778" s="76"/>
      <c r="H778" s="77"/>
      <c r="I778" s="78"/>
      <c r="K778" s="79"/>
      <c r="L778" s="80"/>
    </row>
    <row r="779" ht="13.5" customHeight="1">
      <c r="C779" s="69"/>
      <c r="D779" s="69"/>
      <c r="E779" s="76"/>
      <c r="F779" s="76"/>
      <c r="G779" s="76"/>
      <c r="H779" s="77"/>
      <c r="I779" s="78"/>
      <c r="K779" s="79"/>
      <c r="L779" s="80"/>
    </row>
    <row r="780" ht="13.5" customHeight="1">
      <c r="C780" s="69"/>
      <c r="D780" s="69"/>
      <c r="E780" s="76"/>
      <c r="F780" s="76"/>
      <c r="G780" s="76"/>
      <c r="H780" s="77"/>
      <c r="I780" s="78"/>
      <c r="K780" s="79"/>
      <c r="L780" s="80"/>
    </row>
    <row r="781" ht="13.5" customHeight="1">
      <c r="C781" s="69"/>
      <c r="D781" s="69"/>
      <c r="E781" s="76"/>
      <c r="F781" s="76"/>
      <c r="G781" s="76"/>
      <c r="H781" s="77"/>
      <c r="I781" s="78"/>
      <c r="K781" s="79"/>
      <c r="L781" s="80"/>
    </row>
    <row r="782" ht="13.5" customHeight="1">
      <c r="C782" s="69"/>
      <c r="D782" s="69"/>
      <c r="E782" s="76"/>
      <c r="F782" s="76"/>
      <c r="G782" s="76"/>
      <c r="H782" s="77"/>
      <c r="I782" s="78"/>
      <c r="K782" s="79"/>
      <c r="L782" s="80"/>
    </row>
    <row r="783" ht="13.5" customHeight="1">
      <c r="C783" s="69"/>
      <c r="D783" s="69"/>
      <c r="E783" s="76"/>
      <c r="F783" s="76"/>
      <c r="G783" s="76"/>
      <c r="H783" s="77"/>
      <c r="I783" s="78"/>
      <c r="K783" s="79"/>
      <c r="L783" s="80"/>
    </row>
    <row r="784" ht="13.5" customHeight="1">
      <c r="C784" s="69"/>
      <c r="D784" s="69"/>
      <c r="E784" s="76"/>
      <c r="F784" s="76"/>
      <c r="G784" s="76"/>
      <c r="H784" s="77"/>
      <c r="I784" s="78"/>
      <c r="K784" s="79"/>
      <c r="L784" s="80"/>
    </row>
    <row r="785" ht="13.5" customHeight="1">
      <c r="C785" s="69"/>
      <c r="D785" s="69"/>
      <c r="E785" s="76"/>
      <c r="F785" s="76"/>
      <c r="G785" s="76"/>
      <c r="H785" s="77"/>
      <c r="I785" s="78"/>
      <c r="K785" s="79"/>
      <c r="L785" s="80"/>
    </row>
    <row r="786" ht="13.5" customHeight="1">
      <c r="C786" s="69"/>
      <c r="D786" s="69"/>
      <c r="E786" s="76"/>
      <c r="F786" s="76"/>
      <c r="G786" s="76"/>
      <c r="H786" s="77"/>
      <c r="I786" s="78"/>
      <c r="K786" s="79"/>
      <c r="L786" s="80"/>
    </row>
    <row r="787" ht="13.5" customHeight="1">
      <c r="C787" s="69"/>
      <c r="D787" s="69"/>
      <c r="E787" s="76"/>
      <c r="F787" s="76"/>
      <c r="G787" s="76"/>
      <c r="H787" s="77"/>
      <c r="I787" s="78"/>
      <c r="K787" s="79"/>
      <c r="L787" s="80"/>
    </row>
    <row r="788" ht="13.5" customHeight="1">
      <c r="C788" s="69"/>
      <c r="D788" s="69"/>
      <c r="E788" s="76"/>
      <c r="F788" s="76"/>
      <c r="G788" s="76"/>
      <c r="H788" s="77"/>
      <c r="I788" s="78"/>
      <c r="K788" s="79"/>
      <c r="L788" s="80"/>
    </row>
    <row r="789" ht="13.5" customHeight="1">
      <c r="C789" s="69"/>
      <c r="D789" s="69"/>
      <c r="E789" s="76"/>
      <c r="F789" s="76"/>
      <c r="G789" s="76"/>
      <c r="H789" s="77"/>
      <c r="I789" s="78"/>
      <c r="K789" s="79"/>
      <c r="L789" s="80"/>
    </row>
    <row r="790" ht="13.5" customHeight="1">
      <c r="C790" s="69"/>
      <c r="D790" s="69"/>
      <c r="E790" s="76"/>
      <c r="F790" s="76"/>
      <c r="G790" s="76"/>
      <c r="H790" s="77"/>
      <c r="I790" s="78"/>
      <c r="K790" s="79"/>
      <c r="L790" s="80"/>
    </row>
    <row r="791" ht="13.5" customHeight="1">
      <c r="C791" s="69"/>
      <c r="D791" s="69"/>
      <c r="E791" s="76"/>
      <c r="F791" s="76"/>
      <c r="G791" s="76"/>
      <c r="H791" s="77"/>
      <c r="I791" s="78"/>
      <c r="K791" s="79"/>
      <c r="L791" s="80"/>
    </row>
    <row r="792" ht="13.5" customHeight="1">
      <c r="C792" s="69"/>
      <c r="D792" s="69"/>
      <c r="E792" s="76"/>
      <c r="F792" s="76"/>
      <c r="G792" s="76"/>
      <c r="H792" s="77"/>
      <c r="I792" s="78"/>
      <c r="K792" s="79"/>
      <c r="L792" s="80"/>
    </row>
    <row r="793" ht="13.5" customHeight="1">
      <c r="C793" s="69"/>
      <c r="D793" s="69"/>
      <c r="E793" s="76"/>
      <c r="F793" s="76"/>
      <c r="G793" s="76"/>
      <c r="H793" s="77"/>
      <c r="I793" s="78"/>
      <c r="K793" s="79"/>
      <c r="L793" s="80"/>
    </row>
    <row r="794" ht="13.5" customHeight="1">
      <c r="C794" s="69"/>
      <c r="D794" s="69"/>
      <c r="E794" s="76"/>
      <c r="F794" s="76"/>
      <c r="G794" s="76"/>
      <c r="H794" s="77"/>
      <c r="I794" s="78"/>
      <c r="K794" s="79"/>
      <c r="L794" s="80"/>
    </row>
    <row r="795" ht="13.5" customHeight="1">
      <c r="C795" s="69"/>
      <c r="D795" s="69"/>
      <c r="E795" s="76"/>
      <c r="F795" s="76"/>
      <c r="G795" s="76"/>
      <c r="H795" s="77"/>
      <c r="I795" s="78"/>
      <c r="K795" s="79"/>
      <c r="L795" s="80"/>
    </row>
    <row r="796" ht="13.5" customHeight="1">
      <c r="C796" s="69"/>
      <c r="D796" s="69"/>
      <c r="E796" s="76"/>
      <c r="F796" s="76"/>
      <c r="G796" s="76"/>
      <c r="H796" s="77"/>
      <c r="I796" s="78"/>
      <c r="K796" s="79"/>
      <c r="L796" s="80"/>
    </row>
    <row r="797" ht="13.5" customHeight="1">
      <c r="C797" s="69"/>
      <c r="D797" s="69"/>
      <c r="E797" s="76"/>
      <c r="F797" s="76"/>
      <c r="G797" s="76"/>
      <c r="H797" s="77"/>
      <c r="I797" s="78"/>
      <c r="K797" s="79"/>
      <c r="L797" s="80"/>
    </row>
    <row r="798" ht="13.5" customHeight="1">
      <c r="C798" s="69"/>
      <c r="D798" s="69"/>
      <c r="E798" s="76"/>
      <c r="F798" s="76"/>
      <c r="G798" s="76"/>
      <c r="H798" s="77"/>
      <c r="I798" s="78"/>
      <c r="K798" s="79"/>
      <c r="L798" s="80"/>
    </row>
    <row r="799" ht="13.5" customHeight="1">
      <c r="C799" s="69"/>
      <c r="D799" s="69"/>
      <c r="E799" s="76"/>
      <c r="F799" s="76"/>
      <c r="G799" s="76"/>
      <c r="H799" s="77"/>
      <c r="I799" s="78"/>
      <c r="K799" s="79"/>
      <c r="L799" s="80"/>
    </row>
    <row r="800" ht="13.5" customHeight="1">
      <c r="C800" s="69"/>
      <c r="D800" s="69"/>
      <c r="E800" s="76"/>
      <c r="F800" s="76"/>
      <c r="G800" s="76"/>
      <c r="H800" s="77"/>
      <c r="I800" s="78"/>
      <c r="K800" s="79"/>
      <c r="L800" s="80"/>
    </row>
    <row r="801" ht="13.5" customHeight="1">
      <c r="C801" s="69"/>
      <c r="D801" s="69"/>
      <c r="E801" s="76"/>
      <c r="F801" s="76"/>
      <c r="G801" s="76"/>
      <c r="H801" s="77"/>
      <c r="I801" s="78"/>
      <c r="K801" s="79"/>
      <c r="L801" s="80"/>
    </row>
    <row r="802" ht="13.5" customHeight="1">
      <c r="C802" s="69"/>
      <c r="D802" s="69"/>
      <c r="E802" s="76"/>
      <c r="F802" s="76"/>
      <c r="G802" s="76"/>
      <c r="H802" s="77"/>
      <c r="I802" s="78"/>
      <c r="K802" s="79"/>
      <c r="L802" s="80"/>
    </row>
    <row r="803" ht="13.5" customHeight="1">
      <c r="C803" s="69"/>
      <c r="D803" s="69"/>
      <c r="E803" s="76"/>
      <c r="F803" s="76"/>
      <c r="G803" s="76"/>
      <c r="H803" s="77"/>
      <c r="I803" s="78"/>
      <c r="K803" s="79"/>
      <c r="L803" s="80"/>
    </row>
    <row r="804" ht="13.5" customHeight="1">
      <c r="C804" s="69"/>
      <c r="D804" s="69"/>
      <c r="E804" s="76"/>
      <c r="F804" s="76"/>
      <c r="G804" s="76"/>
      <c r="H804" s="77"/>
      <c r="I804" s="78"/>
      <c r="K804" s="79"/>
      <c r="L804" s="80"/>
    </row>
    <row r="805" ht="13.5" customHeight="1">
      <c r="C805" s="69"/>
      <c r="D805" s="69"/>
      <c r="E805" s="76"/>
      <c r="F805" s="76"/>
      <c r="G805" s="76"/>
      <c r="H805" s="77"/>
      <c r="I805" s="78"/>
      <c r="K805" s="79"/>
      <c r="L805" s="80"/>
    </row>
    <row r="806" ht="13.5" customHeight="1">
      <c r="C806" s="69"/>
      <c r="D806" s="69"/>
      <c r="E806" s="76"/>
      <c r="F806" s="76"/>
      <c r="G806" s="76"/>
      <c r="H806" s="77"/>
      <c r="I806" s="78"/>
      <c r="K806" s="79"/>
      <c r="L806" s="80"/>
    </row>
    <row r="807" ht="13.5" customHeight="1">
      <c r="C807" s="69"/>
      <c r="D807" s="69"/>
      <c r="E807" s="76"/>
      <c r="F807" s="76"/>
      <c r="G807" s="76"/>
      <c r="H807" s="77"/>
      <c r="I807" s="78"/>
      <c r="K807" s="79"/>
      <c r="L807" s="80"/>
    </row>
    <row r="808" ht="13.5" customHeight="1">
      <c r="C808" s="69"/>
      <c r="D808" s="69"/>
      <c r="E808" s="76"/>
      <c r="F808" s="76"/>
      <c r="G808" s="76"/>
      <c r="H808" s="77"/>
      <c r="I808" s="78"/>
      <c r="K808" s="79"/>
      <c r="L808" s="80"/>
    </row>
    <row r="809" ht="13.5" customHeight="1">
      <c r="C809" s="69"/>
      <c r="D809" s="69"/>
      <c r="E809" s="76"/>
      <c r="F809" s="76"/>
      <c r="G809" s="76"/>
      <c r="H809" s="77"/>
      <c r="I809" s="78"/>
      <c r="K809" s="79"/>
      <c r="L809" s="80"/>
    </row>
    <row r="810" ht="13.5" customHeight="1">
      <c r="C810" s="69"/>
      <c r="D810" s="69"/>
      <c r="E810" s="76"/>
      <c r="F810" s="76"/>
      <c r="G810" s="76"/>
      <c r="H810" s="77"/>
      <c r="I810" s="78"/>
      <c r="K810" s="79"/>
      <c r="L810" s="80"/>
    </row>
    <row r="811" ht="13.5" customHeight="1">
      <c r="C811" s="69"/>
      <c r="D811" s="69"/>
      <c r="E811" s="76"/>
      <c r="F811" s="76"/>
      <c r="G811" s="76"/>
      <c r="H811" s="77"/>
      <c r="I811" s="78"/>
      <c r="K811" s="79"/>
      <c r="L811" s="80"/>
    </row>
    <row r="812" ht="13.5" customHeight="1">
      <c r="C812" s="69"/>
      <c r="D812" s="69"/>
      <c r="E812" s="76"/>
      <c r="F812" s="76"/>
      <c r="G812" s="76"/>
      <c r="H812" s="77"/>
      <c r="I812" s="78"/>
      <c r="K812" s="79"/>
      <c r="L812" s="80"/>
    </row>
    <row r="813" ht="13.5" customHeight="1">
      <c r="C813" s="69"/>
      <c r="D813" s="69"/>
      <c r="E813" s="76"/>
      <c r="F813" s="76"/>
      <c r="G813" s="76"/>
      <c r="H813" s="77"/>
      <c r="I813" s="78"/>
      <c r="K813" s="79"/>
      <c r="L813" s="80"/>
    </row>
    <row r="814" ht="13.5" customHeight="1">
      <c r="C814" s="69"/>
      <c r="D814" s="69"/>
      <c r="E814" s="76"/>
      <c r="F814" s="76"/>
      <c r="G814" s="76"/>
      <c r="H814" s="77"/>
      <c r="I814" s="78"/>
      <c r="K814" s="79"/>
      <c r="L814" s="80"/>
    </row>
    <row r="815" ht="13.5" customHeight="1">
      <c r="C815" s="69"/>
      <c r="D815" s="69"/>
      <c r="E815" s="76"/>
      <c r="F815" s="76"/>
      <c r="G815" s="76"/>
      <c r="H815" s="77"/>
      <c r="I815" s="78"/>
      <c r="K815" s="79"/>
      <c r="L815" s="80"/>
    </row>
    <row r="816" ht="13.5" customHeight="1">
      <c r="C816" s="69"/>
      <c r="D816" s="69"/>
      <c r="E816" s="76"/>
      <c r="F816" s="76"/>
      <c r="G816" s="76"/>
      <c r="H816" s="77"/>
      <c r="I816" s="78"/>
      <c r="K816" s="79"/>
      <c r="L816" s="80"/>
    </row>
    <row r="817" ht="13.5" customHeight="1">
      <c r="C817" s="69"/>
      <c r="D817" s="69"/>
      <c r="E817" s="76"/>
      <c r="F817" s="76"/>
      <c r="G817" s="76"/>
      <c r="H817" s="77"/>
      <c r="I817" s="78"/>
      <c r="K817" s="79"/>
      <c r="L817" s="80"/>
    </row>
    <row r="818" ht="13.5" customHeight="1">
      <c r="C818" s="69"/>
      <c r="D818" s="69"/>
      <c r="E818" s="76"/>
      <c r="F818" s="76"/>
      <c r="G818" s="76"/>
      <c r="H818" s="77"/>
      <c r="I818" s="78"/>
      <c r="K818" s="79"/>
      <c r="L818" s="80"/>
    </row>
    <row r="819" ht="13.5" customHeight="1">
      <c r="C819" s="69"/>
      <c r="D819" s="69"/>
      <c r="E819" s="76"/>
      <c r="F819" s="76"/>
      <c r="G819" s="76"/>
      <c r="H819" s="77"/>
      <c r="I819" s="78"/>
      <c r="K819" s="79"/>
      <c r="L819" s="80"/>
    </row>
    <row r="820" ht="13.5" customHeight="1">
      <c r="C820" s="69"/>
      <c r="D820" s="69"/>
      <c r="E820" s="76"/>
      <c r="F820" s="76"/>
      <c r="G820" s="76"/>
      <c r="H820" s="77"/>
      <c r="I820" s="78"/>
      <c r="K820" s="79"/>
      <c r="L820" s="80"/>
    </row>
    <row r="821" ht="13.5" customHeight="1">
      <c r="C821" s="69"/>
      <c r="D821" s="69"/>
      <c r="E821" s="76"/>
      <c r="F821" s="76"/>
      <c r="G821" s="76"/>
      <c r="H821" s="77"/>
      <c r="I821" s="78"/>
      <c r="K821" s="79"/>
      <c r="L821" s="80"/>
    </row>
    <row r="822" ht="13.5" customHeight="1">
      <c r="C822" s="69"/>
      <c r="D822" s="69"/>
      <c r="E822" s="76"/>
      <c r="F822" s="76"/>
      <c r="G822" s="76"/>
      <c r="H822" s="77"/>
      <c r="I822" s="78"/>
      <c r="K822" s="79"/>
      <c r="L822" s="80"/>
    </row>
    <row r="823" ht="13.5" customHeight="1">
      <c r="C823" s="69"/>
      <c r="D823" s="69"/>
      <c r="E823" s="76"/>
      <c r="F823" s="76"/>
      <c r="G823" s="76"/>
      <c r="H823" s="77"/>
      <c r="I823" s="78"/>
      <c r="K823" s="79"/>
      <c r="L823" s="80"/>
    </row>
    <row r="824" ht="13.5" customHeight="1">
      <c r="C824" s="69"/>
      <c r="D824" s="69"/>
      <c r="E824" s="76"/>
      <c r="F824" s="76"/>
      <c r="G824" s="76"/>
      <c r="H824" s="77"/>
      <c r="I824" s="78"/>
      <c r="K824" s="79"/>
      <c r="L824" s="80"/>
    </row>
    <row r="825" ht="13.5" customHeight="1">
      <c r="C825" s="69"/>
      <c r="D825" s="69"/>
      <c r="E825" s="76"/>
      <c r="F825" s="76"/>
      <c r="G825" s="76"/>
      <c r="H825" s="77"/>
      <c r="I825" s="78"/>
      <c r="K825" s="79"/>
      <c r="L825" s="80"/>
    </row>
    <row r="826" ht="13.5" customHeight="1">
      <c r="C826" s="69"/>
      <c r="D826" s="69"/>
      <c r="E826" s="76"/>
      <c r="F826" s="76"/>
      <c r="G826" s="76"/>
      <c r="H826" s="77"/>
      <c r="I826" s="78"/>
      <c r="K826" s="79"/>
      <c r="L826" s="80"/>
    </row>
    <row r="827" ht="13.5" customHeight="1">
      <c r="C827" s="69"/>
      <c r="D827" s="69"/>
      <c r="E827" s="76"/>
      <c r="F827" s="76"/>
      <c r="G827" s="76"/>
      <c r="H827" s="77"/>
      <c r="I827" s="78"/>
      <c r="K827" s="79"/>
      <c r="L827" s="80"/>
    </row>
    <row r="828" ht="13.5" customHeight="1">
      <c r="C828" s="69"/>
      <c r="D828" s="69"/>
      <c r="E828" s="76"/>
      <c r="F828" s="76"/>
      <c r="G828" s="76"/>
      <c r="H828" s="77"/>
      <c r="I828" s="78"/>
      <c r="K828" s="79"/>
      <c r="L828" s="80"/>
    </row>
    <row r="829" ht="13.5" customHeight="1">
      <c r="C829" s="69"/>
      <c r="D829" s="69"/>
      <c r="E829" s="76"/>
      <c r="F829" s="76"/>
      <c r="G829" s="76"/>
      <c r="H829" s="77"/>
      <c r="I829" s="78"/>
      <c r="K829" s="79"/>
      <c r="L829" s="80"/>
    </row>
    <row r="830" ht="13.5" customHeight="1">
      <c r="C830" s="69"/>
      <c r="D830" s="69"/>
      <c r="E830" s="76"/>
      <c r="F830" s="76"/>
      <c r="G830" s="76"/>
      <c r="H830" s="77"/>
      <c r="I830" s="78"/>
      <c r="K830" s="79"/>
      <c r="L830" s="80"/>
    </row>
    <row r="831" ht="13.5" customHeight="1">
      <c r="C831" s="69"/>
      <c r="D831" s="69"/>
      <c r="E831" s="76"/>
      <c r="F831" s="76"/>
      <c r="G831" s="76"/>
      <c r="H831" s="77"/>
      <c r="I831" s="78"/>
      <c r="K831" s="79"/>
      <c r="L831" s="80"/>
    </row>
    <row r="832" ht="13.5" customHeight="1">
      <c r="C832" s="69"/>
      <c r="D832" s="69"/>
      <c r="E832" s="76"/>
      <c r="F832" s="76"/>
      <c r="G832" s="76"/>
      <c r="H832" s="77"/>
      <c r="I832" s="78"/>
      <c r="K832" s="79"/>
      <c r="L832" s="80"/>
    </row>
    <row r="833" ht="13.5" customHeight="1">
      <c r="C833" s="69"/>
      <c r="D833" s="69"/>
      <c r="E833" s="76"/>
      <c r="F833" s="76"/>
      <c r="G833" s="76"/>
      <c r="H833" s="77"/>
      <c r="I833" s="78"/>
      <c r="K833" s="79"/>
      <c r="L833" s="80"/>
    </row>
    <row r="834" ht="13.5" customHeight="1">
      <c r="C834" s="69"/>
      <c r="D834" s="69"/>
      <c r="E834" s="76"/>
      <c r="F834" s="76"/>
      <c r="G834" s="76"/>
      <c r="H834" s="77"/>
      <c r="I834" s="78"/>
      <c r="K834" s="79"/>
      <c r="L834" s="80"/>
    </row>
    <row r="835" ht="13.5" customHeight="1">
      <c r="C835" s="69"/>
      <c r="D835" s="69"/>
      <c r="E835" s="76"/>
      <c r="F835" s="76"/>
      <c r="G835" s="76"/>
      <c r="H835" s="77"/>
      <c r="I835" s="78"/>
      <c r="K835" s="79"/>
      <c r="L835" s="80"/>
    </row>
    <row r="836" ht="13.5" customHeight="1">
      <c r="C836" s="69"/>
      <c r="D836" s="69"/>
      <c r="E836" s="76"/>
      <c r="F836" s="76"/>
      <c r="G836" s="76"/>
      <c r="H836" s="77"/>
      <c r="I836" s="78"/>
      <c r="K836" s="79"/>
      <c r="L836" s="80"/>
    </row>
    <row r="837" ht="13.5" customHeight="1">
      <c r="C837" s="69"/>
      <c r="D837" s="69"/>
      <c r="E837" s="76"/>
      <c r="F837" s="76"/>
      <c r="G837" s="76"/>
      <c r="H837" s="77"/>
      <c r="I837" s="78"/>
      <c r="K837" s="79"/>
      <c r="L837" s="80"/>
    </row>
    <row r="838" ht="13.5" customHeight="1">
      <c r="C838" s="69"/>
      <c r="D838" s="69"/>
      <c r="E838" s="76"/>
      <c r="F838" s="76"/>
      <c r="G838" s="76"/>
      <c r="H838" s="77"/>
      <c r="I838" s="78"/>
      <c r="K838" s="79"/>
      <c r="L838" s="80"/>
    </row>
    <row r="839" ht="13.5" customHeight="1">
      <c r="C839" s="69"/>
      <c r="D839" s="69"/>
      <c r="E839" s="76"/>
      <c r="F839" s="76"/>
      <c r="G839" s="76"/>
      <c r="H839" s="77"/>
      <c r="I839" s="78"/>
      <c r="K839" s="79"/>
      <c r="L839" s="80"/>
    </row>
    <row r="840" ht="13.5" customHeight="1">
      <c r="C840" s="69"/>
      <c r="D840" s="69"/>
      <c r="E840" s="76"/>
      <c r="F840" s="76"/>
      <c r="G840" s="76"/>
      <c r="H840" s="77"/>
      <c r="I840" s="78"/>
      <c r="K840" s="79"/>
      <c r="L840" s="80"/>
    </row>
    <row r="841" ht="13.5" customHeight="1">
      <c r="C841" s="69"/>
      <c r="D841" s="69"/>
      <c r="E841" s="76"/>
      <c r="F841" s="76"/>
      <c r="G841" s="76"/>
      <c r="H841" s="77"/>
      <c r="I841" s="78"/>
      <c r="K841" s="79"/>
      <c r="L841" s="80"/>
    </row>
    <row r="842" ht="13.5" customHeight="1">
      <c r="C842" s="69"/>
      <c r="D842" s="69"/>
      <c r="E842" s="76"/>
      <c r="F842" s="76"/>
      <c r="G842" s="76"/>
      <c r="H842" s="77"/>
      <c r="I842" s="78"/>
      <c r="K842" s="79"/>
      <c r="L842" s="80"/>
    </row>
    <row r="843" ht="13.5" customHeight="1">
      <c r="C843" s="69"/>
      <c r="D843" s="69"/>
      <c r="E843" s="76"/>
      <c r="F843" s="76"/>
      <c r="G843" s="76"/>
      <c r="H843" s="77"/>
      <c r="I843" s="78"/>
      <c r="K843" s="79"/>
      <c r="L843" s="80"/>
    </row>
    <row r="844" ht="13.5" customHeight="1">
      <c r="C844" s="69"/>
      <c r="D844" s="69"/>
      <c r="E844" s="76"/>
      <c r="F844" s="76"/>
      <c r="G844" s="76"/>
      <c r="H844" s="77"/>
      <c r="I844" s="78"/>
      <c r="K844" s="79"/>
      <c r="L844" s="80"/>
    </row>
    <row r="845" ht="13.5" customHeight="1">
      <c r="C845" s="69"/>
      <c r="D845" s="69"/>
      <c r="E845" s="76"/>
      <c r="F845" s="76"/>
      <c r="G845" s="76"/>
      <c r="H845" s="77"/>
      <c r="I845" s="78"/>
      <c r="K845" s="79"/>
      <c r="L845" s="80"/>
    </row>
    <row r="846" ht="13.5" customHeight="1">
      <c r="C846" s="69"/>
      <c r="D846" s="69"/>
      <c r="E846" s="76"/>
      <c r="F846" s="76"/>
      <c r="G846" s="76"/>
      <c r="H846" s="77"/>
      <c r="I846" s="78"/>
      <c r="K846" s="79"/>
      <c r="L846" s="80"/>
    </row>
    <row r="847" ht="13.5" customHeight="1">
      <c r="C847" s="69"/>
      <c r="D847" s="69"/>
      <c r="E847" s="76"/>
      <c r="F847" s="76"/>
      <c r="G847" s="76"/>
      <c r="H847" s="77"/>
      <c r="I847" s="78"/>
      <c r="K847" s="79"/>
      <c r="L847" s="80"/>
    </row>
    <row r="848" ht="13.5" customHeight="1">
      <c r="C848" s="69"/>
      <c r="D848" s="69"/>
      <c r="E848" s="76"/>
      <c r="F848" s="76"/>
      <c r="G848" s="76"/>
      <c r="H848" s="77"/>
      <c r="I848" s="78"/>
      <c r="K848" s="79"/>
      <c r="L848" s="80"/>
    </row>
    <row r="849" ht="13.5" customHeight="1">
      <c r="C849" s="69"/>
      <c r="D849" s="69"/>
      <c r="E849" s="76"/>
      <c r="F849" s="76"/>
      <c r="G849" s="76"/>
      <c r="H849" s="77"/>
      <c r="I849" s="78"/>
      <c r="K849" s="79"/>
      <c r="L849" s="80"/>
    </row>
    <row r="850" ht="13.5" customHeight="1">
      <c r="C850" s="69"/>
      <c r="D850" s="69"/>
      <c r="E850" s="76"/>
      <c r="F850" s="76"/>
      <c r="G850" s="76"/>
      <c r="H850" s="77"/>
      <c r="I850" s="78"/>
      <c r="K850" s="79"/>
      <c r="L850" s="80"/>
    </row>
    <row r="851" ht="13.5" customHeight="1">
      <c r="C851" s="69"/>
      <c r="D851" s="69"/>
      <c r="E851" s="76"/>
      <c r="F851" s="76"/>
      <c r="G851" s="76"/>
      <c r="H851" s="77"/>
      <c r="I851" s="78"/>
      <c r="K851" s="79"/>
      <c r="L851" s="80"/>
    </row>
    <row r="852" ht="13.5" customHeight="1">
      <c r="C852" s="69"/>
      <c r="D852" s="69"/>
      <c r="E852" s="76"/>
      <c r="F852" s="76"/>
      <c r="G852" s="76"/>
      <c r="H852" s="77"/>
      <c r="I852" s="78"/>
      <c r="K852" s="79"/>
      <c r="L852" s="80"/>
    </row>
    <row r="853" ht="13.5" customHeight="1">
      <c r="C853" s="69"/>
      <c r="D853" s="69"/>
      <c r="E853" s="76"/>
      <c r="F853" s="76"/>
      <c r="G853" s="76"/>
      <c r="H853" s="77"/>
      <c r="I853" s="78"/>
      <c r="K853" s="79"/>
      <c r="L853" s="80"/>
    </row>
    <row r="854" ht="13.5" customHeight="1">
      <c r="C854" s="69"/>
      <c r="D854" s="69"/>
      <c r="E854" s="76"/>
      <c r="F854" s="76"/>
      <c r="G854" s="76"/>
      <c r="H854" s="77"/>
      <c r="I854" s="78"/>
      <c r="K854" s="79"/>
      <c r="L854" s="80"/>
    </row>
    <row r="855" ht="13.5" customHeight="1">
      <c r="C855" s="69"/>
      <c r="D855" s="69"/>
      <c r="E855" s="76"/>
      <c r="F855" s="76"/>
      <c r="G855" s="76"/>
      <c r="H855" s="77"/>
      <c r="I855" s="78"/>
      <c r="K855" s="79"/>
      <c r="L855" s="80"/>
    </row>
    <row r="856" ht="13.5" customHeight="1">
      <c r="C856" s="69"/>
      <c r="D856" s="69"/>
      <c r="E856" s="76"/>
      <c r="F856" s="76"/>
      <c r="G856" s="76"/>
      <c r="H856" s="77"/>
      <c r="I856" s="78"/>
      <c r="K856" s="79"/>
      <c r="L856" s="80"/>
    </row>
    <row r="857" ht="13.5" customHeight="1">
      <c r="C857" s="69"/>
      <c r="D857" s="69"/>
      <c r="E857" s="76"/>
      <c r="F857" s="76"/>
      <c r="G857" s="76"/>
      <c r="H857" s="77"/>
      <c r="I857" s="78"/>
      <c r="K857" s="79"/>
      <c r="L857" s="80"/>
    </row>
    <row r="858" ht="13.5" customHeight="1">
      <c r="C858" s="69"/>
      <c r="D858" s="69"/>
      <c r="E858" s="76"/>
      <c r="F858" s="76"/>
      <c r="G858" s="76"/>
      <c r="H858" s="77"/>
      <c r="I858" s="78"/>
      <c r="K858" s="79"/>
      <c r="L858" s="80"/>
    </row>
    <row r="859" ht="13.5" customHeight="1">
      <c r="C859" s="69"/>
      <c r="D859" s="69"/>
      <c r="E859" s="76"/>
      <c r="F859" s="76"/>
      <c r="G859" s="76"/>
      <c r="H859" s="77"/>
      <c r="I859" s="78"/>
      <c r="K859" s="79"/>
      <c r="L859" s="80"/>
    </row>
    <row r="860" ht="13.5" customHeight="1">
      <c r="C860" s="69"/>
      <c r="D860" s="69"/>
      <c r="E860" s="76"/>
      <c r="F860" s="76"/>
      <c r="G860" s="76"/>
      <c r="H860" s="77"/>
      <c r="I860" s="78"/>
      <c r="K860" s="79"/>
      <c r="L860" s="80"/>
    </row>
    <row r="861" ht="13.5" customHeight="1">
      <c r="C861" s="69"/>
      <c r="D861" s="69"/>
      <c r="E861" s="76"/>
      <c r="F861" s="76"/>
      <c r="G861" s="76"/>
      <c r="H861" s="77"/>
      <c r="I861" s="78"/>
      <c r="K861" s="79"/>
      <c r="L861" s="80"/>
    </row>
    <row r="862" ht="13.5" customHeight="1">
      <c r="C862" s="69"/>
      <c r="D862" s="69"/>
      <c r="E862" s="76"/>
      <c r="F862" s="76"/>
      <c r="G862" s="76"/>
      <c r="H862" s="77"/>
      <c r="I862" s="78"/>
      <c r="K862" s="79"/>
      <c r="L862" s="80"/>
    </row>
    <row r="863" ht="13.5" customHeight="1">
      <c r="C863" s="69"/>
      <c r="D863" s="69"/>
      <c r="E863" s="76"/>
      <c r="F863" s="76"/>
      <c r="G863" s="76"/>
      <c r="H863" s="77"/>
      <c r="I863" s="78"/>
      <c r="K863" s="79"/>
      <c r="L863" s="80"/>
    </row>
    <row r="864" ht="13.5" customHeight="1">
      <c r="C864" s="69"/>
      <c r="D864" s="69"/>
      <c r="E864" s="76"/>
      <c r="F864" s="76"/>
      <c r="G864" s="76"/>
      <c r="H864" s="77"/>
      <c r="I864" s="78"/>
      <c r="K864" s="79"/>
      <c r="L864" s="80"/>
    </row>
    <row r="865" ht="13.5" customHeight="1">
      <c r="C865" s="69"/>
      <c r="D865" s="69"/>
      <c r="E865" s="76"/>
      <c r="F865" s="76"/>
      <c r="G865" s="76"/>
      <c r="H865" s="77"/>
      <c r="I865" s="78"/>
      <c r="K865" s="79"/>
      <c r="L865" s="80"/>
    </row>
    <row r="866" ht="13.5" customHeight="1">
      <c r="C866" s="69"/>
      <c r="D866" s="69"/>
      <c r="E866" s="76"/>
      <c r="F866" s="76"/>
      <c r="G866" s="76"/>
      <c r="H866" s="77"/>
      <c r="I866" s="78"/>
      <c r="K866" s="79"/>
      <c r="L866" s="80"/>
    </row>
    <row r="867" ht="13.5" customHeight="1">
      <c r="C867" s="69"/>
      <c r="D867" s="69"/>
      <c r="E867" s="76"/>
      <c r="F867" s="76"/>
      <c r="G867" s="76"/>
      <c r="H867" s="77"/>
      <c r="I867" s="78"/>
      <c r="K867" s="79"/>
      <c r="L867" s="80"/>
    </row>
    <row r="868" ht="13.5" customHeight="1">
      <c r="C868" s="69"/>
      <c r="D868" s="69"/>
      <c r="E868" s="76"/>
      <c r="F868" s="76"/>
      <c r="G868" s="76"/>
      <c r="H868" s="77"/>
      <c r="I868" s="78"/>
      <c r="K868" s="79"/>
      <c r="L868" s="80"/>
    </row>
    <row r="869" ht="13.5" customHeight="1">
      <c r="C869" s="69"/>
      <c r="D869" s="69"/>
      <c r="E869" s="76"/>
      <c r="F869" s="76"/>
      <c r="G869" s="76"/>
      <c r="H869" s="77"/>
      <c r="I869" s="78"/>
      <c r="K869" s="79"/>
      <c r="L869" s="80"/>
    </row>
    <row r="870" ht="13.5" customHeight="1">
      <c r="C870" s="69"/>
      <c r="D870" s="69"/>
      <c r="E870" s="76"/>
      <c r="F870" s="76"/>
      <c r="G870" s="76"/>
      <c r="H870" s="77"/>
      <c r="I870" s="78"/>
      <c r="K870" s="79"/>
      <c r="L870" s="80"/>
    </row>
    <row r="871" ht="13.5" customHeight="1">
      <c r="C871" s="69"/>
      <c r="D871" s="69"/>
      <c r="E871" s="76"/>
      <c r="F871" s="76"/>
      <c r="G871" s="76"/>
      <c r="H871" s="77"/>
      <c r="I871" s="78"/>
      <c r="K871" s="79"/>
      <c r="L871" s="80"/>
    </row>
    <row r="872" ht="13.5" customHeight="1">
      <c r="C872" s="69"/>
      <c r="D872" s="69"/>
      <c r="E872" s="76"/>
      <c r="F872" s="76"/>
      <c r="G872" s="76"/>
      <c r="H872" s="77"/>
      <c r="I872" s="78"/>
      <c r="K872" s="79"/>
      <c r="L872" s="80"/>
    </row>
    <row r="873" ht="13.5" customHeight="1">
      <c r="C873" s="69"/>
      <c r="D873" s="69"/>
      <c r="E873" s="76"/>
      <c r="F873" s="76"/>
      <c r="G873" s="76"/>
      <c r="H873" s="77"/>
      <c r="I873" s="78"/>
      <c r="K873" s="79"/>
      <c r="L873" s="80"/>
    </row>
    <row r="874" ht="13.5" customHeight="1">
      <c r="C874" s="69"/>
      <c r="D874" s="69"/>
      <c r="E874" s="76"/>
      <c r="F874" s="76"/>
      <c r="G874" s="76"/>
      <c r="H874" s="77"/>
      <c r="I874" s="78"/>
      <c r="K874" s="79"/>
      <c r="L874" s="80"/>
    </row>
    <row r="875" ht="13.5" customHeight="1">
      <c r="C875" s="69"/>
      <c r="D875" s="69"/>
      <c r="E875" s="76"/>
      <c r="F875" s="76"/>
      <c r="G875" s="76"/>
      <c r="H875" s="77"/>
      <c r="I875" s="78"/>
      <c r="K875" s="79"/>
      <c r="L875" s="80"/>
    </row>
    <row r="876" ht="13.5" customHeight="1">
      <c r="C876" s="69"/>
      <c r="D876" s="69"/>
      <c r="E876" s="76"/>
      <c r="F876" s="76"/>
      <c r="G876" s="76"/>
      <c r="H876" s="77"/>
      <c r="I876" s="78"/>
      <c r="K876" s="79"/>
      <c r="L876" s="80"/>
    </row>
    <row r="877" ht="13.5" customHeight="1">
      <c r="C877" s="69"/>
      <c r="D877" s="69"/>
      <c r="E877" s="76"/>
      <c r="F877" s="76"/>
      <c r="G877" s="76"/>
      <c r="H877" s="77"/>
      <c r="I877" s="78"/>
      <c r="K877" s="79"/>
      <c r="L877" s="80"/>
    </row>
    <row r="878" ht="13.5" customHeight="1">
      <c r="C878" s="69"/>
      <c r="D878" s="69"/>
      <c r="E878" s="76"/>
      <c r="F878" s="76"/>
      <c r="G878" s="76"/>
      <c r="H878" s="77"/>
      <c r="I878" s="78"/>
      <c r="K878" s="79"/>
      <c r="L878" s="80"/>
    </row>
    <row r="879" ht="13.5" customHeight="1">
      <c r="C879" s="69"/>
      <c r="D879" s="69"/>
      <c r="E879" s="76"/>
      <c r="F879" s="76"/>
      <c r="G879" s="76"/>
      <c r="H879" s="77"/>
      <c r="I879" s="78"/>
      <c r="K879" s="79"/>
      <c r="L879" s="80"/>
    </row>
    <row r="880" ht="13.5" customHeight="1">
      <c r="C880" s="69"/>
      <c r="D880" s="69"/>
      <c r="E880" s="76"/>
      <c r="F880" s="76"/>
      <c r="G880" s="76"/>
      <c r="H880" s="77"/>
      <c r="I880" s="78"/>
      <c r="K880" s="79"/>
      <c r="L880" s="80"/>
    </row>
    <row r="881" ht="13.5" customHeight="1">
      <c r="C881" s="69"/>
      <c r="D881" s="69"/>
      <c r="E881" s="76"/>
      <c r="F881" s="76"/>
      <c r="G881" s="76"/>
      <c r="H881" s="77"/>
      <c r="I881" s="78"/>
      <c r="K881" s="79"/>
      <c r="L881" s="80"/>
    </row>
    <row r="882" ht="13.5" customHeight="1">
      <c r="C882" s="69"/>
      <c r="D882" s="69"/>
      <c r="E882" s="76"/>
      <c r="F882" s="76"/>
      <c r="G882" s="76"/>
      <c r="H882" s="77"/>
      <c r="I882" s="78"/>
      <c r="K882" s="79"/>
      <c r="L882" s="80"/>
    </row>
    <row r="883" ht="13.5" customHeight="1">
      <c r="C883" s="69"/>
      <c r="D883" s="69"/>
      <c r="E883" s="76"/>
      <c r="F883" s="76"/>
      <c r="G883" s="76"/>
      <c r="H883" s="77"/>
      <c r="I883" s="78"/>
      <c r="K883" s="79"/>
      <c r="L883" s="80"/>
    </row>
    <row r="884" ht="13.5" customHeight="1">
      <c r="C884" s="69"/>
      <c r="D884" s="69"/>
      <c r="E884" s="76"/>
      <c r="F884" s="76"/>
      <c r="G884" s="76"/>
      <c r="H884" s="77"/>
      <c r="I884" s="78"/>
      <c r="K884" s="79"/>
      <c r="L884" s="80"/>
    </row>
    <row r="885" ht="13.5" customHeight="1">
      <c r="C885" s="69"/>
      <c r="D885" s="69"/>
      <c r="E885" s="76"/>
      <c r="F885" s="76"/>
      <c r="G885" s="76"/>
      <c r="H885" s="77"/>
      <c r="I885" s="78"/>
      <c r="K885" s="79"/>
      <c r="L885" s="80"/>
    </row>
    <row r="886" ht="13.5" customHeight="1">
      <c r="C886" s="69"/>
      <c r="D886" s="69"/>
      <c r="E886" s="76"/>
      <c r="F886" s="76"/>
      <c r="G886" s="76"/>
      <c r="H886" s="77"/>
      <c r="I886" s="78"/>
      <c r="K886" s="79"/>
      <c r="L886" s="80"/>
    </row>
    <row r="887" ht="13.5" customHeight="1">
      <c r="C887" s="69"/>
      <c r="D887" s="69"/>
      <c r="E887" s="76"/>
      <c r="F887" s="76"/>
      <c r="G887" s="76"/>
      <c r="H887" s="77"/>
      <c r="I887" s="78"/>
      <c r="K887" s="79"/>
      <c r="L887" s="80"/>
    </row>
    <row r="888" ht="13.5" customHeight="1">
      <c r="C888" s="69"/>
      <c r="D888" s="69"/>
      <c r="E888" s="76"/>
      <c r="F888" s="76"/>
      <c r="G888" s="76"/>
      <c r="H888" s="77"/>
      <c r="I888" s="78"/>
      <c r="K888" s="79"/>
      <c r="L888" s="80"/>
    </row>
    <row r="889" ht="13.5" customHeight="1">
      <c r="C889" s="69"/>
      <c r="D889" s="69"/>
      <c r="E889" s="76"/>
      <c r="F889" s="76"/>
      <c r="G889" s="76"/>
      <c r="H889" s="77"/>
      <c r="I889" s="78"/>
      <c r="K889" s="79"/>
      <c r="L889" s="80"/>
    </row>
    <row r="890" ht="13.5" customHeight="1">
      <c r="C890" s="69"/>
      <c r="D890" s="69"/>
      <c r="E890" s="76"/>
      <c r="F890" s="76"/>
      <c r="G890" s="76"/>
      <c r="H890" s="77"/>
      <c r="I890" s="78"/>
      <c r="K890" s="79"/>
      <c r="L890" s="80"/>
    </row>
    <row r="891" ht="13.5" customHeight="1">
      <c r="C891" s="69"/>
      <c r="D891" s="69"/>
      <c r="E891" s="76"/>
      <c r="F891" s="76"/>
      <c r="G891" s="76"/>
      <c r="H891" s="77"/>
      <c r="I891" s="78"/>
      <c r="K891" s="79"/>
      <c r="L891" s="80"/>
    </row>
    <row r="892" ht="13.5" customHeight="1">
      <c r="C892" s="69"/>
      <c r="D892" s="69"/>
      <c r="E892" s="76"/>
      <c r="F892" s="76"/>
      <c r="G892" s="76"/>
      <c r="H892" s="77"/>
      <c r="I892" s="78"/>
      <c r="K892" s="79"/>
      <c r="L892" s="80"/>
    </row>
    <row r="893" ht="13.5" customHeight="1">
      <c r="C893" s="69"/>
      <c r="D893" s="69"/>
      <c r="E893" s="76"/>
      <c r="F893" s="76"/>
      <c r="G893" s="76"/>
      <c r="H893" s="77"/>
      <c r="I893" s="78"/>
      <c r="K893" s="79"/>
      <c r="L893" s="80"/>
    </row>
    <row r="894" ht="13.5" customHeight="1">
      <c r="C894" s="69"/>
      <c r="D894" s="69"/>
      <c r="E894" s="76"/>
      <c r="F894" s="76"/>
      <c r="G894" s="76"/>
      <c r="H894" s="77"/>
      <c r="I894" s="78"/>
      <c r="K894" s="79"/>
      <c r="L894" s="80"/>
    </row>
    <row r="895" ht="13.5" customHeight="1">
      <c r="C895" s="69"/>
      <c r="D895" s="69"/>
      <c r="E895" s="76"/>
      <c r="F895" s="76"/>
      <c r="G895" s="76"/>
      <c r="H895" s="77"/>
      <c r="I895" s="78"/>
      <c r="K895" s="79"/>
      <c r="L895" s="80"/>
    </row>
    <row r="896" ht="13.5" customHeight="1">
      <c r="C896" s="69"/>
      <c r="D896" s="69"/>
      <c r="E896" s="76"/>
      <c r="F896" s="76"/>
      <c r="G896" s="76"/>
      <c r="H896" s="77"/>
      <c r="I896" s="78"/>
      <c r="K896" s="79"/>
      <c r="L896" s="80"/>
    </row>
    <row r="897" ht="13.5" customHeight="1">
      <c r="C897" s="69"/>
      <c r="D897" s="69"/>
      <c r="E897" s="76"/>
      <c r="F897" s="76"/>
      <c r="G897" s="76"/>
      <c r="H897" s="77"/>
      <c r="I897" s="78"/>
      <c r="K897" s="79"/>
      <c r="L897" s="80"/>
    </row>
    <row r="898" ht="13.5" customHeight="1">
      <c r="C898" s="69"/>
      <c r="D898" s="69"/>
      <c r="E898" s="76"/>
      <c r="F898" s="76"/>
      <c r="G898" s="76"/>
      <c r="H898" s="77"/>
      <c r="I898" s="78"/>
      <c r="K898" s="79"/>
      <c r="L898" s="80"/>
    </row>
    <row r="899" ht="13.5" customHeight="1">
      <c r="C899" s="69"/>
      <c r="D899" s="69"/>
      <c r="E899" s="76"/>
      <c r="F899" s="76"/>
      <c r="G899" s="76"/>
      <c r="H899" s="77"/>
      <c r="I899" s="78"/>
      <c r="K899" s="79"/>
      <c r="L899" s="80"/>
    </row>
    <row r="900" ht="13.5" customHeight="1">
      <c r="C900" s="69"/>
      <c r="D900" s="69"/>
      <c r="E900" s="76"/>
      <c r="F900" s="76"/>
      <c r="G900" s="76"/>
      <c r="H900" s="77"/>
      <c r="I900" s="78"/>
      <c r="K900" s="79"/>
      <c r="L900" s="80"/>
    </row>
    <row r="901" ht="13.5" customHeight="1">
      <c r="C901" s="69"/>
      <c r="D901" s="69"/>
      <c r="E901" s="76"/>
      <c r="F901" s="76"/>
      <c r="G901" s="76"/>
      <c r="H901" s="77"/>
      <c r="I901" s="78"/>
      <c r="K901" s="79"/>
      <c r="L901" s="80"/>
    </row>
    <row r="902" ht="13.5" customHeight="1">
      <c r="C902" s="69"/>
      <c r="D902" s="69"/>
      <c r="E902" s="76"/>
      <c r="F902" s="76"/>
      <c r="G902" s="76"/>
      <c r="H902" s="77"/>
      <c r="I902" s="78"/>
      <c r="K902" s="79"/>
      <c r="L902" s="80"/>
    </row>
    <row r="903" ht="13.5" customHeight="1">
      <c r="C903" s="69"/>
      <c r="D903" s="69"/>
      <c r="E903" s="76"/>
      <c r="F903" s="76"/>
      <c r="G903" s="76"/>
      <c r="H903" s="77"/>
      <c r="I903" s="78"/>
      <c r="K903" s="79"/>
      <c r="L903" s="80"/>
    </row>
    <row r="904" ht="13.5" customHeight="1">
      <c r="C904" s="69"/>
      <c r="D904" s="69"/>
      <c r="E904" s="76"/>
      <c r="F904" s="76"/>
      <c r="G904" s="76"/>
      <c r="H904" s="77"/>
      <c r="I904" s="78"/>
      <c r="K904" s="79"/>
      <c r="L904" s="80"/>
    </row>
    <row r="905" ht="13.5" customHeight="1">
      <c r="C905" s="69"/>
      <c r="D905" s="69"/>
      <c r="E905" s="76"/>
      <c r="F905" s="76"/>
      <c r="G905" s="76"/>
      <c r="H905" s="77"/>
      <c r="I905" s="78"/>
      <c r="K905" s="79"/>
      <c r="L905" s="80"/>
    </row>
    <row r="906" ht="13.5" customHeight="1">
      <c r="C906" s="69"/>
      <c r="D906" s="69"/>
      <c r="E906" s="76"/>
      <c r="F906" s="76"/>
      <c r="G906" s="76"/>
      <c r="H906" s="77"/>
      <c r="I906" s="78"/>
      <c r="K906" s="79"/>
      <c r="L906" s="80"/>
    </row>
    <row r="907" ht="13.5" customHeight="1">
      <c r="C907" s="69"/>
      <c r="D907" s="69"/>
      <c r="E907" s="76"/>
      <c r="F907" s="76"/>
      <c r="G907" s="76"/>
      <c r="H907" s="77"/>
      <c r="I907" s="78"/>
      <c r="K907" s="79"/>
      <c r="L907" s="80"/>
    </row>
    <row r="908" ht="13.5" customHeight="1">
      <c r="C908" s="69"/>
      <c r="D908" s="69"/>
      <c r="E908" s="76"/>
      <c r="F908" s="76"/>
      <c r="G908" s="76"/>
      <c r="H908" s="77"/>
      <c r="I908" s="78"/>
      <c r="K908" s="79"/>
      <c r="L908" s="80"/>
    </row>
    <row r="909" ht="13.5" customHeight="1">
      <c r="C909" s="69"/>
      <c r="D909" s="69"/>
      <c r="E909" s="76"/>
      <c r="F909" s="76"/>
      <c r="G909" s="76"/>
      <c r="H909" s="77"/>
      <c r="I909" s="78"/>
      <c r="K909" s="79"/>
      <c r="L909" s="80"/>
    </row>
    <row r="910" ht="13.5" customHeight="1">
      <c r="C910" s="69"/>
      <c r="D910" s="69"/>
      <c r="E910" s="76"/>
      <c r="F910" s="76"/>
      <c r="G910" s="76"/>
      <c r="H910" s="77"/>
      <c r="I910" s="78"/>
      <c r="K910" s="79"/>
      <c r="L910" s="80"/>
    </row>
    <row r="911" ht="13.5" customHeight="1">
      <c r="C911" s="69"/>
      <c r="D911" s="69"/>
      <c r="E911" s="76"/>
      <c r="F911" s="76"/>
      <c r="G911" s="76"/>
      <c r="H911" s="77"/>
      <c r="I911" s="78"/>
      <c r="K911" s="79"/>
      <c r="L911" s="80"/>
    </row>
    <row r="912" ht="13.5" customHeight="1">
      <c r="C912" s="69"/>
      <c r="D912" s="69"/>
      <c r="E912" s="76"/>
      <c r="F912" s="76"/>
      <c r="G912" s="76"/>
      <c r="H912" s="77"/>
      <c r="I912" s="78"/>
      <c r="K912" s="79"/>
      <c r="L912" s="80"/>
    </row>
    <row r="913" ht="13.5" customHeight="1">
      <c r="C913" s="69"/>
      <c r="D913" s="69"/>
      <c r="E913" s="76"/>
      <c r="F913" s="76"/>
      <c r="G913" s="76"/>
      <c r="H913" s="77"/>
      <c r="I913" s="78"/>
      <c r="K913" s="79"/>
      <c r="L913" s="80"/>
    </row>
    <row r="914" ht="13.5" customHeight="1">
      <c r="C914" s="69"/>
      <c r="D914" s="69"/>
      <c r="E914" s="76"/>
      <c r="F914" s="76"/>
      <c r="G914" s="76"/>
      <c r="H914" s="77"/>
      <c r="I914" s="78"/>
      <c r="K914" s="79"/>
      <c r="L914" s="80"/>
    </row>
    <row r="915" ht="13.5" customHeight="1">
      <c r="C915" s="69"/>
      <c r="D915" s="69"/>
      <c r="E915" s="76"/>
      <c r="F915" s="76"/>
      <c r="G915" s="76"/>
      <c r="H915" s="77"/>
      <c r="I915" s="78"/>
      <c r="K915" s="79"/>
      <c r="L915" s="80"/>
    </row>
    <row r="916" ht="13.5" customHeight="1">
      <c r="C916" s="69"/>
      <c r="D916" s="69"/>
      <c r="E916" s="76"/>
      <c r="F916" s="76"/>
      <c r="G916" s="76"/>
      <c r="H916" s="77"/>
      <c r="I916" s="78"/>
      <c r="K916" s="79"/>
      <c r="L916" s="80"/>
    </row>
    <row r="917" ht="13.5" customHeight="1">
      <c r="C917" s="69"/>
      <c r="D917" s="69"/>
      <c r="E917" s="76"/>
      <c r="F917" s="76"/>
      <c r="G917" s="76"/>
      <c r="H917" s="77"/>
      <c r="I917" s="78"/>
      <c r="K917" s="79"/>
      <c r="L917" s="80"/>
    </row>
    <row r="918" ht="13.5" customHeight="1">
      <c r="C918" s="69"/>
      <c r="D918" s="69"/>
      <c r="E918" s="76"/>
      <c r="F918" s="76"/>
      <c r="G918" s="76"/>
      <c r="H918" s="77"/>
      <c r="I918" s="78"/>
      <c r="K918" s="79"/>
      <c r="L918" s="80"/>
    </row>
    <row r="919" ht="13.5" customHeight="1">
      <c r="C919" s="69"/>
      <c r="D919" s="69"/>
      <c r="E919" s="76"/>
      <c r="F919" s="76"/>
      <c r="G919" s="76"/>
      <c r="H919" s="77"/>
      <c r="I919" s="78"/>
      <c r="K919" s="79"/>
      <c r="L919" s="80"/>
    </row>
    <row r="920" ht="13.5" customHeight="1">
      <c r="C920" s="69"/>
      <c r="D920" s="69"/>
      <c r="E920" s="76"/>
      <c r="F920" s="76"/>
      <c r="G920" s="76"/>
      <c r="H920" s="77"/>
      <c r="I920" s="78"/>
      <c r="K920" s="79"/>
      <c r="L920" s="80"/>
    </row>
    <row r="921" ht="13.5" customHeight="1">
      <c r="C921" s="69"/>
      <c r="D921" s="69"/>
      <c r="E921" s="76"/>
      <c r="F921" s="76"/>
      <c r="G921" s="76"/>
      <c r="H921" s="77"/>
      <c r="I921" s="78"/>
      <c r="K921" s="79"/>
      <c r="L921" s="80"/>
    </row>
    <row r="922" ht="13.5" customHeight="1">
      <c r="C922" s="69"/>
      <c r="D922" s="69"/>
      <c r="E922" s="76"/>
      <c r="F922" s="76"/>
      <c r="G922" s="76"/>
      <c r="H922" s="77"/>
      <c r="I922" s="78"/>
      <c r="K922" s="79"/>
      <c r="L922" s="80"/>
    </row>
    <row r="923" ht="13.5" customHeight="1">
      <c r="C923" s="69"/>
      <c r="D923" s="69"/>
      <c r="E923" s="76"/>
      <c r="F923" s="76"/>
      <c r="G923" s="76"/>
      <c r="H923" s="77"/>
      <c r="I923" s="78"/>
      <c r="K923" s="79"/>
      <c r="L923" s="80"/>
    </row>
    <row r="924" ht="13.5" customHeight="1">
      <c r="C924" s="69"/>
      <c r="D924" s="69"/>
      <c r="E924" s="76"/>
      <c r="F924" s="76"/>
      <c r="G924" s="76"/>
      <c r="H924" s="77"/>
      <c r="I924" s="78"/>
      <c r="K924" s="79"/>
      <c r="L924" s="80"/>
    </row>
    <row r="925" ht="13.5" customHeight="1">
      <c r="C925" s="69"/>
      <c r="D925" s="69"/>
      <c r="E925" s="76"/>
      <c r="F925" s="76"/>
      <c r="G925" s="76"/>
      <c r="H925" s="77"/>
      <c r="I925" s="78"/>
      <c r="K925" s="79"/>
      <c r="L925" s="80"/>
    </row>
    <row r="926" ht="13.5" customHeight="1">
      <c r="C926" s="69"/>
      <c r="D926" s="69"/>
      <c r="E926" s="76"/>
      <c r="F926" s="76"/>
      <c r="G926" s="76"/>
      <c r="H926" s="77"/>
      <c r="I926" s="78"/>
      <c r="K926" s="79"/>
      <c r="L926" s="80"/>
    </row>
    <row r="927" ht="13.5" customHeight="1">
      <c r="C927" s="69"/>
      <c r="D927" s="69"/>
      <c r="E927" s="76"/>
      <c r="F927" s="76"/>
      <c r="G927" s="76"/>
      <c r="H927" s="77"/>
      <c r="I927" s="78"/>
      <c r="K927" s="79"/>
      <c r="L927" s="80"/>
    </row>
    <row r="928" ht="13.5" customHeight="1">
      <c r="C928" s="69"/>
      <c r="D928" s="69"/>
      <c r="E928" s="76"/>
      <c r="F928" s="76"/>
      <c r="G928" s="76"/>
      <c r="H928" s="77"/>
      <c r="I928" s="78"/>
      <c r="K928" s="79"/>
      <c r="L928" s="80"/>
    </row>
    <row r="929" ht="13.5" customHeight="1">
      <c r="C929" s="69"/>
      <c r="D929" s="69"/>
      <c r="E929" s="76"/>
      <c r="F929" s="76"/>
      <c r="G929" s="76"/>
      <c r="H929" s="77"/>
      <c r="I929" s="78"/>
      <c r="K929" s="79"/>
      <c r="L929" s="80"/>
    </row>
    <row r="930" ht="13.5" customHeight="1">
      <c r="C930" s="69"/>
      <c r="D930" s="69"/>
      <c r="E930" s="76"/>
      <c r="F930" s="76"/>
      <c r="G930" s="76"/>
      <c r="H930" s="77"/>
      <c r="I930" s="78"/>
      <c r="K930" s="79"/>
      <c r="L930" s="80"/>
    </row>
    <row r="931" ht="13.5" customHeight="1">
      <c r="C931" s="69"/>
      <c r="D931" s="69"/>
      <c r="E931" s="76"/>
      <c r="F931" s="76"/>
      <c r="G931" s="76"/>
      <c r="H931" s="77"/>
      <c r="I931" s="78"/>
      <c r="K931" s="79"/>
      <c r="L931" s="80"/>
    </row>
    <row r="932" ht="13.5" customHeight="1">
      <c r="C932" s="69"/>
      <c r="D932" s="69"/>
      <c r="E932" s="76"/>
      <c r="F932" s="76"/>
      <c r="G932" s="76"/>
      <c r="H932" s="77"/>
      <c r="I932" s="78"/>
      <c r="K932" s="79"/>
      <c r="L932" s="80"/>
    </row>
    <row r="933" ht="13.5" customHeight="1">
      <c r="C933" s="69"/>
      <c r="D933" s="69"/>
      <c r="E933" s="76"/>
      <c r="F933" s="76"/>
      <c r="G933" s="76"/>
      <c r="H933" s="77"/>
      <c r="I933" s="78"/>
      <c r="K933" s="79"/>
      <c r="L933" s="80"/>
    </row>
    <row r="934" ht="13.5" customHeight="1">
      <c r="C934" s="69"/>
      <c r="D934" s="69"/>
      <c r="E934" s="76"/>
      <c r="F934" s="76"/>
      <c r="G934" s="76"/>
      <c r="H934" s="77"/>
      <c r="I934" s="78"/>
      <c r="K934" s="79"/>
      <c r="L934" s="80"/>
    </row>
    <row r="935" ht="13.5" customHeight="1">
      <c r="C935" s="69"/>
      <c r="D935" s="69"/>
      <c r="E935" s="76"/>
      <c r="F935" s="76"/>
      <c r="G935" s="76"/>
      <c r="H935" s="77"/>
      <c r="I935" s="78"/>
      <c r="K935" s="79"/>
      <c r="L935" s="80"/>
    </row>
    <row r="936" ht="13.5" customHeight="1">
      <c r="C936" s="69"/>
      <c r="D936" s="69"/>
      <c r="E936" s="76"/>
      <c r="F936" s="76"/>
      <c r="G936" s="76"/>
      <c r="H936" s="77"/>
      <c r="I936" s="78"/>
      <c r="K936" s="79"/>
      <c r="L936" s="80"/>
    </row>
    <row r="937" ht="13.5" customHeight="1">
      <c r="C937" s="69"/>
      <c r="D937" s="69"/>
      <c r="E937" s="76"/>
      <c r="F937" s="76"/>
      <c r="G937" s="76"/>
      <c r="H937" s="77"/>
      <c r="I937" s="78"/>
      <c r="K937" s="79"/>
      <c r="L937" s="80"/>
    </row>
    <row r="938" ht="13.5" customHeight="1">
      <c r="C938" s="69"/>
      <c r="D938" s="69"/>
      <c r="E938" s="76"/>
      <c r="F938" s="76"/>
      <c r="G938" s="76"/>
      <c r="H938" s="77"/>
      <c r="I938" s="78"/>
      <c r="K938" s="79"/>
      <c r="L938" s="80"/>
    </row>
    <row r="939" ht="13.5" customHeight="1">
      <c r="C939" s="69"/>
      <c r="D939" s="69"/>
      <c r="E939" s="76"/>
      <c r="F939" s="76"/>
      <c r="G939" s="76"/>
      <c r="H939" s="77"/>
      <c r="I939" s="78"/>
      <c r="K939" s="79"/>
      <c r="L939" s="80"/>
    </row>
    <row r="940" ht="13.5" customHeight="1">
      <c r="C940" s="69"/>
      <c r="D940" s="69"/>
      <c r="E940" s="76"/>
      <c r="F940" s="76"/>
      <c r="G940" s="76"/>
      <c r="H940" s="77"/>
      <c r="I940" s="78"/>
      <c r="K940" s="79"/>
      <c r="L940" s="80"/>
    </row>
    <row r="941" ht="13.5" customHeight="1">
      <c r="C941" s="69"/>
      <c r="D941" s="69"/>
      <c r="E941" s="76"/>
      <c r="F941" s="76"/>
      <c r="G941" s="76"/>
      <c r="H941" s="77"/>
      <c r="I941" s="78"/>
      <c r="K941" s="79"/>
      <c r="L941" s="80"/>
    </row>
    <row r="942" ht="13.5" customHeight="1">
      <c r="C942" s="69"/>
      <c r="D942" s="69"/>
      <c r="E942" s="76"/>
      <c r="F942" s="76"/>
      <c r="G942" s="76"/>
      <c r="H942" s="77"/>
      <c r="I942" s="78"/>
      <c r="K942" s="79"/>
      <c r="L942" s="80"/>
    </row>
    <row r="943" ht="13.5" customHeight="1">
      <c r="C943" s="69"/>
      <c r="D943" s="69"/>
      <c r="E943" s="76"/>
      <c r="F943" s="76"/>
      <c r="G943" s="76"/>
      <c r="H943" s="77"/>
      <c r="I943" s="78"/>
      <c r="K943" s="79"/>
      <c r="L943" s="80"/>
    </row>
    <row r="944" ht="13.5" customHeight="1">
      <c r="C944" s="69"/>
      <c r="D944" s="69"/>
      <c r="E944" s="76"/>
      <c r="F944" s="76"/>
      <c r="G944" s="76"/>
      <c r="H944" s="77"/>
      <c r="I944" s="78"/>
      <c r="K944" s="79"/>
      <c r="L944" s="80"/>
    </row>
    <row r="945" ht="13.5" customHeight="1">
      <c r="C945" s="69"/>
      <c r="D945" s="69"/>
      <c r="E945" s="76"/>
      <c r="F945" s="76"/>
      <c r="G945" s="76"/>
      <c r="H945" s="77"/>
      <c r="I945" s="78"/>
      <c r="K945" s="79"/>
      <c r="L945" s="80"/>
    </row>
    <row r="946" ht="13.5" customHeight="1">
      <c r="C946" s="69"/>
      <c r="D946" s="69"/>
      <c r="E946" s="76"/>
      <c r="F946" s="76"/>
      <c r="G946" s="76"/>
      <c r="H946" s="77"/>
      <c r="I946" s="78"/>
      <c r="K946" s="79"/>
      <c r="L946" s="80"/>
    </row>
    <row r="947" ht="13.5" customHeight="1">
      <c r="C947" s="69"/>
      <c r="D947" s="69"/>
      <c r="E947" s="76"/>
      <c r="F947" s="76"/>
      <c r="G947" s="76"/>
      <c r="H947" s="77"/>
      <c r="I947" s="78"/>
      <c r="K947" s="79"/>
      <c r="L947" s="80"/>
    </row>
    <row r="948" ht="13.5" customHeight="1">
      <c r="C948" s="69"/>
      <c r="D948" s="69"/>
      <c r="E948" s="76"/>
      <c r="F948" s="76"/>
      <c r="G948" s="76"/>
      <c r="H948" s="77"/>
      <c r="I948" s="78"/>
      <c r="K948" s="79"/>
      <c r="L948" s="80"/>
    </row>
    <row r="949" ht="13.5" customHeight="1">
      <c r="C949" s="69"/>
      <c r="D949" s="69"/>
      <c r="E949" s="76"/>
      <c r="F949" s="76"/>
      <c r="G949" s="76"/>
      <c r="H949" s="77"/>
      <c r="I949" s="78"/>
      <c r="K949" s="79"/>
      <c r="L949" s="80"/>
    </row>
    <row r="950" ht="13.5" customHeight="1">
      <c r="C950" s="69"/>
      <c r="D950" s="69"/>
      <c r="E950" s="76"/>
      <c r="F950" s="76"/>
      <c r="G950" s="76"/>
      <c r="H950" s="77"/>
      <c r="I950" s="78"/>
      <c r="K950" s="79"/>
      <c r="L950" s="80"/>
    </row>
    <row r="951" ht="13.5" customHeight="1">
      <c r="C951" s="69"/>
      <c r="D951" s="69"/>
      <c r="E951" s="76"/>
      <c r="F951" s="76"/>
      <c r="G951" s="76"/>
      <c r="H951" s="77"/>
      <c r="I951" s="78"/>
      <c r="K951" s="79"/>
      <c r="L951" s="80"/>
    </row>
    <row r="952" ht="13.5" customHeight="1">
      <c r="C952" s="69"/>
      <c r="D952" s="69"/>
      <c r="E952" s="76"/>
      <c r="F952" s="76"/>
      <c r="G952" s="76"/>
      <c r="H952" s="77"/>
      <c r="I952" s="78"/>
      <c r="K952" s="79"/>
      <c r="L952" s="80"/>
    </row>
    <row r="953" ht="13.5" customHeight="1">
      <c r="C953" s="69"/>
      <c r="D953" s="69"/>
      <c r="E953" s="76"/>
      <c r="F953" s="76"/>
      <c r="G953" s="76"/>
      <c r="H953" s="77"/>
      <c r="I953" s="78"/>
      <c r="K953" s="79"/>
      <c r="L953" s="80"/>
    </row>
    <row r="954" ht="13.5" customHeight="1">
      <c r="C954" s="69"/>
      <c r="D954" s="69"/>
      <c r="E954" s="76"/>
      <c r="F954" s="76"/>
      <c r="G954" s="76"/>
      <c r="H954" s="77"/>
      <c r="I954" s="78"/>
      <c r="K954" s="79"/>
      <c r="L954" s="80"/>
    </row>
    <row r="955" ht="13.5" customHeight="1">
      <c r="C955" s="69"/>
      <c r="D955" s="69"/>
      <c r="E955" s="76"/>
      <c r="F955" s="76"/>
      <c r="G955" s="76"/>
      <c r="H955" s="77"/>
      <c r="I955" s="78"/>
      <c r="K955" s="79"/>
      <c r="L955" s="80"/>
    </row>
    <row r="956" ht="13.5" customHeight="1">
      <c r="C956" s="69"/>
      <c r="D956" s="69"/>
      <c r="E956" s="76"/>
      <c r="F956" s="76"/>
      <c r="G956" s="76"/>
      <c r="H956" s="77"/>
      <c r="I956" s="78"/>
      <c r="K956" s="79"/>
      <c r="L956" s="80"/>
    </row>
    <row r="957" ht="13.5" customHeight="1">
      <c r="C957" s="69"/>
      <c r="D957" s="69"/>
      <c r="E957" s="76"/>
      <c r="F957" s="76"/>
      <c r="G957" s="76"/>
      <c r="H957" s="77"/>
      <c r="I957" s="78"/>
      <c r="K957" s="79"/>
      <c r="L957" s="80"/>
    </row>
    <row r="958" ht="13.5" customHeight="1">
      <c r="C958" s="69"/>
      <c r="D958" s="69"/>
      <c r="E958" s="76"/>
      <c r="F958" s="76"/>
      <c r="G958" s="76"/>
      <c r="H958" s="77"/>
      <c r="I958" s="78"/>
      <c r="K958" s="79"/>
      <c r="L958" s="80"/>
    </row>
    <row r="959" ht="13.5" customHeight="1">
      <c r="C959" s="69"/>
      <c r="D959" s="69"/>
      <c r="E959" s="76"/>
      <c r="F959" s="76"/>
      <c r="G959" s="76"/>
      <c r="H959" s="77"/>
      <c r="I959" s="78"/>
      <c r="K959" s="79"/>
      <c r="L959" s="80"/>
    </row>
    <row r="960" ht="13.5" customHeight="1">
      <c r="C960" s="69"/>
      <c r="D960" s="69"/>
      <c r="E960" s="76"/>
      <c r="F960" s="76"/>
      <c r="G960" s="76"/>
      <c r="H960" s="77"/>
      <c r="I960" s="78"/>
      <c r="K960" s="79"/>
      <c r="L960" s="80"/>
    </row>
    <row r="961" ht="13.5" customHeight="1">
      <c r="C961" s="69"/>
      <c r="D961" s="69"/>
      <c r="E961" s="76"/>
      <c r="F961" s="76"/>
      <c r="G961" s="76"/>
      <c r="H961" s="77"/>
      <c r="I961" s="78"/>
      <c r="K961" s="79"/>
      <c r="L961" s="80"/>
    </row>
    <row r="962" ht="13.5" customHeight="1">
      <c r="C962" s="69"/>
      <c r="D962" s="69"/>
      <c r="E962" s="76"/>
      <c r="F962" s="76"/>
      <c r="G962" s="76"/>
      <c r="H962" s="77"/>
      <c r="I962" s="78"/>
      <c r="K962" s="79"/>
      <c r="L962" s="80"/>
    </row>
    <row r="963" ht="13.5" customHeight="1">
      <c r="C963" s="69"/>
      <c r="D963" s="69"/>
      <c r="E963" s="76"/>
      <c r="F963" s="76"/>
      <c r="G963" s="76"/>
      <c r="H963" s="77"/>
      <c r="I963" s="78"/>
      <c r="K963" s="79"/>
      <c r="L963" s="80"/>
    </row>
    <row r="964" ht="13.5" customHeight="1">
      <c r="C964" s="69"/>
      <c r="D964" s="69"/>
      <c r="E964" s="76"/>
      <c r="F964" s="76"/>
      <c r="G964" s="76"/>
      <c r="H964" s="77"/>
      <c r="I964" s="78"/>
      <c r="K964" s="79"/>
      <c r="L964" s="80"/>
    </row>
    <row r="965" ht="13.5" customHeight="1">
      <c r="C965" s="69"/>
      <c r="D965" s="69"/>
      <c r="E965" s="76"/>
      <c r="F965" s="76"/>
      <c r="G965" s="76"/>
      <c r="H965" s="77"/>
      <c r="I965" s="78"/>
      <c r="K965" s="79"/>
      <c r="L965" s="80"/>
    </row>
    <row r="966" ht="13.5" customHeight="1">
      <c r="C966" s="69"/>
      <c r="D966" s="69"/>
      <c r="E966" s="76"/>
      <c r="F966" s="76"/>
      <c r="G966" s="76"/>
      <c r="H966" s="77"/>
      <c r="I966" s="78"/>
      <c r="K966" s="79"/>
      <c r="L966" s="80"/>
    </row>
    <row r="967" ht="13.5" customHeight="1">
      <c r="C967" s="69"/>
      <c r="D967" s="69"/>
      <c r="E967" s="76"/>
      <c r="F967" s="76"/>
      <c r="G967" s="76"/>
      <c r="H967" s="77"/>
      <c r="I967" s="78"/>
      <c r="K967" s="79"/>
      <c r="L967" s="80"/>
    </row>
    <row r="968" ht="13.5" customHeight="1">
      <c r="C968" s="69"/>
      <c r="D968" s="69"/>
      <c r="E968" s="76"/>
      <c r="F968" s="76"/>
      <c r="G968" s="76"/>
      <c r="H968" s="77"/>
      <c r="I968" s="78"/>
      <c r="K968" s="79"/>
      <c r="L968" s="80"/>
    </row>
    <row r="969" ht="13.5" customHeight="1">
      <c r="C969" s="69"/>
      <c r="D969" s="69"/>
      <c r="E969" s="76"/>
      <c r="F969" s="76"/>
      <c r="G969" s="76"/>
      <c r="H969" s="77"/>
      <c r="I969" s="78"/>
      <c r="K969" s="79"/>
      <c r="L969" s="80"/>
    </row>
    <row r="970" ht="13.5" customHeight="1">
      <c r="C970" s="69"/>
      <c r="D970" s="69"/>
      <c r="E970" s="76"/>
      <c r="F970" s="76"/>
      <c r="G970" s="76"/>
      <c r="H970" s="77"/>
      <c r="I970" s="78"/>
      <c r="K970" s="79"/>
      <c r="L970" s="80"/>
    </row>
    <row r="971" ht="13.5" customHeight="1">
      <c r="C971" s="69"/>
      <c r="D971" s="69"/>
      <c r="E971" s="76"/>
      <c r="F971" s="76"/>
      <c r="G971" s="76"/>
      <c r="H971" s="77"/>
      <c r="I971" s="78"/>
      <c r="K971" s="79"/>
      <c r="L971" s="80"/>
    </row>
    <row r="972" ht="13.5" customHeight="1">
      <c r="C972" s="69"/>
      <c r="D972" s="69"/>
      <c r="E972" s="76"/>
      <c r="F972" s="76"/>
      <c r="G972" s="76"/>
      <c r="H972" s="77"/>
      <c r="I972" s="78"/>
      <c r="K972" s="79"/>
      <c r="L972" s="80"/>
    </row>
    <row r="973" ht="13.5" customHeight="1">
      <c r="C973" s="69"/>
      <c r="D973" s="69"/>
      <c r="E973" s="76"/>
      <c r="F973" s="76"/>
      <c r="G973" s="76"/>
      <c r="H973" s="77"/>
      <c r="I973" s="78"/>
      <c r="K973" s="79"/>
      <c r="L973" s="80"/>
    </row>
    <row r="974" ht="13.5" customHeight="1">
      <c r="C974" s="69"/>
      <c r="D974" s="69"/>
      <c r="E974" s="76"/>
      <c r="F974" s="76"/>
      <c r="G974" s="76"/>
      <c r="H974" s="77"/>
      <c r="I974" s="78"/>
      <c r="K974" s="79"/>
      <c r="L974" s="80"/>
    </row>
    <row r="975" ht="13.5" customHeight="1">
      <c r="C975" s="69"/>
      <c r="D975" s="69"/>
      <c r="E975" s="76"/>
      <c r="F975" s="76"/>
      <c r="G975" s="76"/>
      <c r="H975" s="77"/>
      <c r="I975" s="78"/>
      <c r="K975" s="79"/>
      <c r="L975" s="80"/>
    </row>
    <row r="976" ht="13.5" customHeight="1">
      <c r="C976" s="69"/>
      <c r="D976" s="69"/>
      <c r="E976" s="76"/>
      <c r="F976" s="76"/>
      <c r="G976" s="76"/>
      <c r="H976" s="77"/>
      <c r="I976" s="78"/>
      <c r="K976" s="79"/>
      <c r="L976" s="80"/>
    </row>
    <row r="977" ht="13.5" customHeight="1">
      <c r="C977" s="69"/>
      <c r="D977" s="69"/>
      <c r="E977" s="76"/>
      <c r="F977" s="76"/>
      <c r="G977" s="76"/>
      <c r="H977" s="77"/>
      <c r="I977" s="78"/>
      <c r="K977" s="79"/>
      <c r="L977" s="80"/>
    </row>
    <row r="978" ht="13.5" customHeight="1">
      <c r="C978" s="69"/>
      <c r="D978" s="69"/>
      <c r="E978" s="76"/>
      <c r="F978" s="76"/>
      <c r="G978" s="76"/>
      <c r="H978" s="77"/>
      <c r="I978" s="78"/>
      <c r="K978" s="79"/>
      <c r="L978" s="80"/>
    </row>
    <row r="979" ht="13.5" customHeight="1">
      <c r="C979" s="69"/>
      <c r="D979" s="69"/>
      <c r="E979" s="76"/>
      <c r="F979" s="76"/>
      <c r="G979" s="76"/>
      <c r="H979" s="77"/>
      <c r="I979" s="78"/>
      <c r="K979" s="79"/>
      <c r="L979" s="80"/>
    </row>
    <row r="980" ht="13.5" customHeight="1">
      <c r="C980" s="69"/>
      <c r="D980" s="69"/>
      <c r="E980" s="76"/>
      <c r="F980" s="76"/>
      <c r="G980" s="76"/>
      <c r="H980" s="77"/>
      <c r="I980" s="78"/>
      <c r="K980" s="79"/>
      <c r="L980" s="80"/>
    </row>
    <row r="981" ht="13.5" customHeight="1">
      <c r="C981" s="69"/>
      <c r="D981" s="69"/>
      <c r="E981" s="76"/>
      <c r="F981" s="76"/>
      <c r="G981" s="76"/>
      <c r="H981" s="77"/>
      <c r="I981" s="78"/>
      <c r="K981" s="79"/>
      <c r="L981" s="80"/>
    </row>
    <row r="982" ht="13.5" customHeight="1">
      <c r="C982" s="69"/>
      <c r="D982" s="69"/>
      <c r="E982" s="76"/>
      <c r="F982" s="76"/>
      <c r="G982" s="76"/>
      <c r="H982" s="77"/>
      <c r="I982" s="78"/>
      <c r="K982" s="79"/>
      <c r="L982" s="80"/>
    </row>
    <row r="983" ht="13.5" customHeight="1">
      <c r="C983" s="69"/>
      <c r="D983" s="69"/>
      <c r="E983" s="76"/>
      <c r="F983" s="76"/>
      <c r="G983" s="76"/>
      <c r="H983" s="77"/>
      <c r="I983" s="78"/>
      <c r="K983" s="79"/>
      <c r="L983" s="80"/>
    </row>
    <row r="984" ht="13.5" customHeight="1">
      <c r="C984" s="69"/>
      <c r="D984" s="69"/>
      <c r="E984" s="76"/>
      <c r="F984" s="76"/>
      <c r="G984" s="76"/>
      <c r="H984" s="77"/>
      <c r="I984" s="78"/>
      <c r="K984" s="79"/>
      <c r="L984" s="80"/>
    </row>
    <row r="985" ht="13.5" customHeight="1">
      <c r="C985" s="69"/>
      <c r="D985" s="69"/>
      <c r="E985" s="76"/>
      <c r="F985" s="76"/>
      <c r="G985" s="76"/>
      <c r="H985" s="77"/>
      <c r="I985" s="78"/>
      <c r="K985" s="79"/>
      <c r="L985" s="80"/>
    </row>
    <row r="986" ht="13.5" customHeight="1">
      <c r="C986" s="69"/>
      <c r="D986" s="69"/>
      <c r="E986" s="76"/>
      <c r="F986" s="76"/>
      <c r="G986" s="76"/>
      <c r="H986" s="77"/>
      <c r="I986" s="78"/>
      <c r="K986" s="79"/>
      <c r="L986" s="80"/>
    </row>
    <row r="987" ht="13.5" customHeight="1">
      <c r="C987" s="69"/>
      <c r="D987" s="69"/>
      <c r="E987" s="76"/>
      <c r="F987" s="76"/>
      <c r="G987" s="76"/>
      <c r="H987" s="77"/>
      <c r="I987" s="78"/>
      <c r="K987" s="79"/>
      <c r="L987" s="80"/>
    </row>
    <row r="988" ht="13.5" customHeight="1">
      <c r="C988" s="69"/>
      <c r="D988" s="69"/>
      <c r="E988" s="76"/>
      <c r="F988" s="76"/>
      <c r="G988" s="76"/>
      <c r="H988" s="77"/>
      <c r="I988" s="78"/>
      <c r="K988" s="79"/>
      <c r="L988" s="80"/>
    </row>
    <row r="989" ht="13.5" customHeight="1">
      <c r="C989" s="69"/>
      <c r="D989" s="69"/>
      <c r="E989" s="76"/>
      <c r="F989" s="76"/>
      <c r="G989" s="76"/>
      <c r="H989" s="77"/>
      <c r="I989" s="78"/>
      <c r="K989" s="79"/>
      <c r="L989" s="80"/>
    </row>
    <row r="990" ht="13.5" customHeight="1">
      <c r="C990" s="69"/>
      <c r="D990" s="69"/>
      <c r="E990" s="76"/>
      <c r="F990" s="76"/>
      <c r="G990" s="76"/>
      <c r="H990" s="77"/>
      <c r="I990" s="78"/>
      <c r="K990" s="79"/>
      <c r="L990" s="80"/>
    </row>
    <row r="991" ht="13.5" customHeight="1">
      <c r="C991" s="69"/>
      <c r="D991" s="69"/>
      <c r="E991" s="76"/>
      <c r="F991" s="76"/>
      <c r="G991" s="76"/>
      <c r="H991" s="77"/>
      <c r="I991" s="78"/>
      <c r="K991" s="79"/>
      <c r="L991" s="80"/>
    </row>
    <row r="992" ht="13.5" customHeight="1">
      <c r="C992" s="69"/>
      <c r="D992" s="69"/>
      <c r="E992" s="76"/>
      <c r="F992" s="76"/>
      <c r="G992" s="76"/>
      <c r="H992" s="77"/>
      <c r="I992" s="78"/>
      <c r="K992" s="79"/>
      <c r="L992" s="80"/>
    </row>
    <row r="993" ht="13.5" customHeight="1">
      <c r="C993" s="69"/>
      <c r="D993" s="69"/>
      <c r="E993" s="76"/>
      <c r="F993" s="76"/>
      <c r="G993" s="76"/>
      <c r="H993" s="77"/>
      <c r="I993" s="78"/>
      <c r="K993" s="79"/>
      <c r="L993" s="80"/>
    </row>
    <row r="994" ht="13.5" customHeight="1">
      <c r="C994" s="69"/>
      <c r="D994" s="69"/>
      <c r="E994" s="76"/>
      <c r="F994" s="76"/>
      <c r="G994" s="76"/>
      <c r="H994" s="77"/>
      <c r="I994" s="78"/>
      <c r="K994" s="79"/>
      <c r="L994" s="80"/>
    </row>
    <row r="995" ht="13.5" customHeight="1">
      <c r="C995" s="69"/>
      <c r="D995" s="69"/>
      <c r="E995" s="76"/>
      <c r="F995" s="76"/>
      <c r="G995" s="76"/>
      <c r="H995" s="77"/>
      <c r="I995" s="78"/>
      <c r="K995" s="79"/>
      <c r="L995" s="80"/>
    </row>
    <row r="996" ht="13.5" customHeight="1">
      <c r="C996" s="69"/>
      <c r="D996" s="69"/>
      <c r="E996" s="76"/>
      <c r="F996" s="76"/>
      <c r="G996" s="76"/>
      <c r="H996" s="77"/>
      <c r="I996" s="78"/>
      <c r="K996" s="79"/>
      <c r="L996" s="80"/>
    </row>
    <row r="997" ht="13.5" customHeight="1">
      <c r="C997" s="69"/>
      <c r="D997" s="69"/>
      <c r="E997" s="76"/>
      <c r="F997" s="76"/>
      <c r="G997" s="76"/>
      <c r="H997" s="77"/>
      <c r="I997" s="78"/>
      <c r="K997" s="79"/>
      <c r="L997" s="80"/>
    </row>
    <row r="998" ht="13.5" customHeight="1">
      <c r="C998" s="69"/>
      <c r="D998" s="69"/>
      <c r="E998" s="76"/>
      <c r="F998" s="76"/>
      <c r="G998" s="76"/>
      <c r="H998" s="77"/>
      <c r="I998" s="78"/>
      <c r="K998" s="79"/>
      <c r="L998" s="80"/>
    </row>
    <row r="999" ht="13.5" customHeight="1">
      <c r="C999" s="69"/>
      <c r="D999" s="69"/>
      <c r="E999" s="76"/>
      <c r="F999" s="76"/>
      <c r="G999" s="76"/>
      <c r="H999" s="77"/>
      <c r="I999" s="78"/>
      <c r="K999" s="79"/>
      <c r="L999" s="80"/>
    </row>
    <row r="1000" ht="13.5" customHeight="1">
      <c r="C1000" s="69"/>
      <c r="D1000" s="69"/>
      <c r="E1000" s="76"/>
      <c r="F1000" s="76"/>
      <c r="G1000" s="76"/>
      <c r="H1000" s="77"/>
      <c r="I1000" s="78"/>
      <c r="K1000" s="79"/>
      <c r="L1000" s="80"/>
    </row>
  </sheetData>
  <mergeCells count="13">
    <mergeCell ref="E57:F57"/>
    <mergeCell ref="E58:F58"/>
    <mergeCell ref="E59:F59"/>
    <mergeCell ref="E60:F60"/>
    <mergeCell ref="E61:F61"/>
    <mergeCell ref="E62:F62"/>
    <mergeCell ref="E50:F50"/>
    <mergeCell ref="E51:F51"/>
    <mergeCell ref="E52:F52"/>
    <mergeCell ref="E53:F53"/>
    <mergeCell ref="E54:F54"/>
    <mergeCell ref="E55:F55"/>
    <mergeCell ref="E56:F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11" width="8.71"/>
    <col customWidth="1" min="12" max="12" width="11.43"/>
    <col customWidth="1" min="13" max="13" width="9.14"/>
    <col customWidth="1" min="14" max="14" width="12.14"/>
    <col customWidth="1" min="15" max="15" width="15.29"/>
    <col customWidth="1" min="16" max="17" width="9.14"/>
    <col customWidth="1" min="18" max="27" width="8.71"/>
    <col customWidth="1" min="28" max="28" width="11.43"/>
    <col customWidth="1" min="29" max="29" width="9.14"/>
    <col customWidth="1" min="30" max="30" width="13.14"/>
    <col customWidth="1" min="31" max="31" width="15.57"/>
    <col customWidth="1" min="32" max="32" width="2.0"/>
    <col customWidth="1" min="33" max="33" width="9.14"/>
    <col customWidth="1" min="34" max="43" width="10.43"/>
    <col customWidth="1" min="44" max="44" width="11.43"/>
    <col customWidth="1" min="45" max="45" width="10.43"/>
    <col customWidth="1" min="46" max="46" width="12.14"/>
    <col customWidth="1" min="47" max="47" width="17.57"/>
    <col customWidth="1" min="48" max="48" width="8.71"/>
    <col customWidth="1" min="49" max="49" width="9.14"/>
    <col customWidth="1" min="50" max="59" width="10.43"/>
    <col customWidth="1" min="60" max="60" width="11.43"/>
    <col customWidth="1" min="61" max="61" width="10.43"/>
    <col customWidth="1" min="62" max="62" width="9.71"/>
    <col customWidth="1" min="63" max="63" width="17.86"/>
    <col customWidth="1" min="64" max="64" width="9.14"/>
    <col customWidth="1" min="65" max="65" width="9.86"/>
    <col customWidth="1" min="66" max="75" width="9.0"/>
    <col customWidth="1" min="76" max="76" width="11.43"/>
    <col customWidth="1" min="77" max="77" width="9.14"/>
    <col customWidth="1" min="78" max="78" width="9.71"/>
    <col customWidth="1" min="79" max="79" width="17.57"/>
    <col customWidth="1" min="80" max="80" width="9.14"/>
    <col customWidth="1" min="81" max="81" width="9.86"/>
    <col customWidth="1" min="82" max="91" width="9.71"/>
    <col customWidth="1" min="92" max="92" width="11.43"/>
    <col customWidth="1" min="93" max="94" width="9.71"/>
    <col customWidth="1" min="95" max="95" width="17.57"/>
    <col customWidth="1" min="96" max="96" width="9.14"/>
  </cols>
  <sheetData>
    <row r="1" ht="13.5" customHeight="1">
      <c r="A1" s="136" t="s">
        <v>160</v>
      </c>
      <c r="B1" s="136">
        <v>202301.0</v>
      </c>
      <c r="C1" s="137"/>
      <c r="D1" s="137"/>
      <c r="E1" s="137"/>
      <c r="F1" s="137"/>
      <c r="G1" s="137"/>
      <c r="H1" s="137"/>
      <c r="I1" s="138" t="s">
        <v>36</v>
      </c>
      <c r="J1" s="138"/>
      <c r="K1" s="138" t="s">
        <v>36</v>
      </c>
      <c r="L1" s="139"/>
      <c r="M1" s="140"/>
      <c r="N1" s="141"/>
      <c r="O1" s="141"/>
      <c r="P1" s="39"/>
      <c r="Q1" s="136" t="s">
        <v>161</v>
      </c>
      <c r="R1" s="136">
        <v>202302.0</v>
      </c>
      <c r="S1" s="136"/>
      <c r="T1" s="136"/>
      <c r="U1" s="136"/>
      <c r="V1" s="136"/>
      <c r="W1" s="136"/>
      <c r="X1" s="136"/>
      <c r="Y1" s="138" t="s">
        <v>162</v>
      </c>
      <c r="Z1" s="142"/>
      <c r="AA1" s="142"/>
      <c r="AB1" s="142" t="s">
        <v>163</v>
      </c>
      <c r="AC1" s="143" t="s">
        <v>164</v>
      </c>
      <c r="AD1" s="141"/>
      <c r="AE1" s="141"/>
      <c r="AF1" s="144" t="s">
        <v>36</v>
      </c>
      <c r="AG1" s="136" t="s">
        <v>161</v>
      </c>
      <c r="AH1" s="136">
        <v>202303.0</v>
      </c>
      <c r="AI1" s="136"/>
      <c r="AJ1" s="136"/>
      <c r="AK1" s="145"/>
      <c r="AL1" s="145"/>
      <c r="AM1" s="145"/>
      <c r="AN1" s="145"/>
      <c r="AO1" s="145"/>
      <c r="AP1" s="145"/>
      <c r="AQ1" s="138" t="s">
        <v>162</v>
      </c>
      <c r="AR1" s="142"/>
      <c r="AS1" s="142" t="s">
        <v>163</v>
      </c>
      <c r="AT1" s="143" t="s">
        <v>164</v>
      </c>
      <c r="AU1" s="141"/>
      <c r="AV1" s="39"/>
      <c r="AW1" s="146" t="s">
        <v>161</v>
      </c>
      <c r="AX1" s="146">
        <v>202304.0</v>
      </c>
      <c r="AY1" s="147"/>
      <c r="AZ1" s="147"/>
      <c r="BA1" s="147"/>
      <c r="BB1" s="147"/>
      <c r="BC1" s="147"/>
      <c r="BD1" s="147"/>
      <c r="BE1" s="147"/>
      <c r="BF1" s="147"/>
      <c r="BG1" s="148" t="s">
        <v>162</v>
      </c>
      <c r="BH1" s="149"/>
      <c r="BI1" s="149"/>
      <c r="BJ1" s="141"/>
      <c r="BK1" s="141"/>
      <c r="BL1" s="39"/>
      <c r="BM1" s="150" t="s">
        <v>161</v>
      </c>
      <c r="BN1" s="146">
        <v>202305.0</v>
      </c>
      <c r="BO1" s="146"/>
      <c r="BP1" s="146"/>
      <c r="BQ1" s="146"/>
      <c r="BR1" s="146"/>
      <c r="BS1" s="146"/>
      <c r="BT1" s="146"/>
      <c r="BU1" s="146"/>
      <c r="BV1" s="146"/>
      <c r="BW1" s="148" t="s">
        <v>162</v>
      </c>
      <c r="BX1" s="149"/>
      <c r="BY1" s="149"/>
      <c r="BZ1" s="141"/>
      <c r="CA1" s="141"/>
      <c r="CB1" s="39"/>
      <c r="CC1" s="146" t="s">
        <v>161</v>
      </c>
      <c r="CD1" s="146">
        <v>202306.0</v>
      </c>
      <c r="CE1" s="146"/>
      <c r="CF1" s="146"/>
      <c r="CG1" s="146"/>
      <c r="CH1" s="146"/>
      <c r="CI1" s="146"/>
      <c r="CJ1" s="146"/>
      <c r="CK1" s="146"/>
      <c r="CL1" s="146"/>
      <c r="CM1" s="148" t="s">
        <v>162</v>
      </c>
      <c r="CN1" s="149"/>
      <c r="CO1" s="149"/>
      <c r="CP1" s="141"/>
      <c r="CQ1" s="141"/>
      <c r="CR1" s="39"/>
    </row>
    <row r="2" ht="13.5" customHeight="1">
      <c r="A2" s="137"/>
      <c r="B2" s="137"/>
      <c r="C2" s="137"/>
      <c r="D2" s="137"/>
      <c r="E2" s="137"/>
      <c r="F2" s="137"/>
      <c r="G2" s="137"/>
      <c r="H2" s="137"/>
      <c r="I2" s="151" t="s">
        <v>36</v>
      </c>
      <c r="J2" s="151"/>
      <c r="K2" s="151" t="s">
        <v>165</v>
      </c>
      <c r="L2" s="152"/>
      <c r="M2" s="153"/>
      <c r="N2" s="154" t="s">
        <v>166</v>
      </c>
      <c r="O2" s="154" t="s">
        <v>167</v>
      </c>
      <c r="P2" s="39"/>
      <c r="Q2" s="136"/>
      <c r="R2" s="136"/>
      <c r="S2" s="136"/>
      <c r="T2" s="136"/>
      <c r="U2" s="136"/>
      <c r="V2" s="136"/>
      <c r="W2" s="136"/>
      <c r="X2" s="136"/>
      <c r="Y2" s="151" t="s">
        <v>165</v>
      </c>
      <c r="Z2" s="155"/>
      <c r="AA2" s="155" t="s">
        <v>168</v>
      </c>
      <c r="AB2" s="155">
        <v>2024.0</v>
      </c>
      <c r="AC2" s="156">
        <v>2036.0</v>
      </c>
      <c r="AD2" s="154" t="s">
        <v>166</v>
      </c>
      <c r="AE2" s="154" t="s">
        <v>167</v>
      </c>
      <c r="AF2" s="39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51" t="s">
        <v>165</v>
      </c>
      <c r="AR2" s="155" t="s">
        <v>168</v>
      </c>
      <c r="AS2" s="155">
        <v>2024.0</v>
      </c>
      <c r="AT2" s="156">
        <v>2036.0</v>
      </c>
      <c r="AU2" s="154" t="s">
        <v>167</v>
      </c>
      <c r="AV2" s="39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8" t="s">
        <v>165</v>
      </c>
      <c r="BH2" s="149"/>
      <c r="BI2" s="149"/>
      <c r="BJ2" s="154" t="s">
        <v>166</v>
      </c>
      <c r="BK2" s="154" t="s">
        <v>167</v>
      </c>
      <c r="BL2" s="39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8" t="s">
        <v>165</v>
      </c>
      <c r="BX2" s="149"/>
      <c r="BY2" s="149"/>
      <c r="BZ2" s="154" t="s">
        <v>166</v>
      </c>
      <c r="CA2" s="154" t="s">
        <v>167</v>
      </c>
      <c r="CB2" s="39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8" t="s">
        <v>165</v>
      </c>
      <c r="CN2" s="149"/>
      <c r="CO2" s="149"/>
      <c r="CP2" s="154" t="s">
        <v>166</v>
      </c>
      <c r="CQ2" s="154" t="s">
        <v>167</v>
      </c>
      <c r="CR2" s="39"/>
    </row>
    <row r="3" ht="15.75" customHeight="1">
      <c r="A3" s="157" t="s">
        <v>169</v>
      </c>
      <c r="B3" s="158" t="s">
        <v>170</v>
      </c>
      <c r="C3" s="158" t="s">
        <v>171</v>
      </c>
      <c r="D3" s="158" t="s">
        <v>172</v>
      </c>
      <c r="E3" s="158" t="s">
        <v>173</v>
      </c>
      <c r="F3" s="158" t="s">
        <v>174</v>
      </c>
      <c r="G3" s="158" t="s">
        <v>175</v>
      </c>
      <c r="H3" s="158" t="s">
        <v>176</v>
      </c>
      <c r="I3" s="158" t="s">
        <v>177</v>
      </c>
      <c r="J3" s="158" t="s">
        <v>178</v>
      </c>
      <c r="K3" s="158" t="s">
        <v>179</v>
      </c>
      <c r="L3" s="158" t="s">
        <v>180</v>
      </c>
      <c r="M3" s="159" t="s">
        <v>181</v>
      </c>
      <c r="N3" s="160" t="s">
        <v>36</v>
      </c>
      <c r="O3" s="161"/>
      <c r="P3" s="39"/>
      <c r="Q3" s="162" t="s">
        <v>169</v>
      </c>
      <c r="R3" s="158" t="s">
        <v>170</v>
      </c>
      <c r="S3" s="158" t="s">
        <v>171</v>
      </c>
      <c r="T3" s="158" t="s">
        <v>172</v>
      </c>
      <c r="U3" s="158" t="s">
        <v>173</v>
      </c>
      <c r="V3" s="158" t="s">
        <v>174</v>
      </c>
      <c r="W3" s="158" t="s">
        <v>175</v>
      </c>
      <c r="X3" s="158" t="s">
        <v>176</v>
      </c>
      <c r="Y3" s="158" t="s">
        <v>177</v>
      </c>
      <c r="Z3" s="158" t="s">
        <v>178</v>
      </c>
      <c r="AA3" s="158" t="s">
        <v>179</v>
      </c>
      <c r="AB3" s="158" t="s">
        <v>180</v>
      </c>
      <c r="AC3" s="159" t="s">
        <v>181</v>
      </c>
      <c r="AD3" s="160" t="s">
        <v>36</v>
      </c>
      <c r="AE3" s="161"/>
      <c r="AF3" s="163"/>
      <c r="AG3" s="162" t="s">
        <v>169</v>
      </c>
      <c r="AH3" s="158" t="s">
        <v>170</v>
      </c>
      <c r="AI3" s="158" t="s">
        <v>171</v>
      </c>
      <c r="AJ3" s="158" t="s">
        <v>172</v>
      </c>
      <c r="AK3" s="158" t="s">
        <v>173</v>
      </c>
      <c r="AL3" s="158" t="s">
        <v>174</v>
      </c>
      <c r="AM3" s="158" t="s">
        <v>175</v>
      </c>
      <c r="AN3" s="158" t="s">
        <v>176</v>
      </c>
      <c r="AO3" s="158" t="s">
        <v>177</v>
      </c>
      <c r="AP3" s="158" t="s">
        <v>178</v>
      </c>
      <c r="AQ3" s="158" t="s">
        <v>179</v>
      </c>
      <c r="AR3" s="158" t="s">
        <v>180</v>
      </c>
      <c r="AS3" s="159" t="s">
        <v>181</v>
      </c>
      <c r="AT3" s="160" t="s">
        <v>36</v>
      </c>
      <c r="AU3" s="161"/>
      <c r="AV3" s="39"/>
      <c r="AW3" s="164" t="s">
        <v>169</v>
      </c>
      <c r="AX3" s="165" t="s">
        <v>170</v>
      </c>
      <c r="AY3" s="165" t="s">
        <v>171</v>
      </c>
      <c r="AZ3" s="165" t="s">
        <v>172</v>
      </c>
      <c r="BA3" s="165" t="s">
        <v>173</v>
      </c>
      <c r="BB3" s="165" t="s">
        <v>174</v>
      </c>
      <c r="BC3" s="165" t="s">
        <v>175</v>
      </c>
      <c r="BD3" s="165" t="s">
        <v>176</v>
      </c>
      <c r="BE3" s="165" t="s">
        <v>177</v>
      </c>
      <c r="BF3" s="165" t="s">
        <v>178</v>
      </c>
      <c r="BG3" s="165" t="s">
        <v>179</v>
      </c>
      <c r="BH3" s="165" t="s">
        <v>180</v>
      </c>
      <c r="BI3" s="165" t="s">
        <v>181</v>
      </c>
      <c r="BJ3" s="160" t="s">
        <v>36</v>
      </c>
      <c r="BK3" s="161"/>
      <c r="BL3" s="39"/>
      <c r="BM3" s="162" t="s">
        <v>169</v>
      </c>
      <c r="BN3" s="158" t="s">
        <v>170</v>
      </c>
      <c r="BO3" s="158" t="s">
        <v>171</v>
      </c>
      <c r="BP3" s="158" t="s">
        <v>172</v>
      </c>
      <c r="BQ3" s="158" t="s">
        <v>173</v>
      </c>
      <c r="BR3" s="158" t="s">
        <v>174</v>
      </c>
      <c r="BS3" s="158" t="s">
        <v>175</v>
      </c>
      <c r="BT3" s="158" t="s">
        <v>176</v>
      </c>
      <c r="BU3" s="158" t="s">
        <v>177</v>
      </c>
      <c r="BV3" s="158" t="s">
        <v>178</v>
      </c>
      <c r="BW3" s="158" t="s">
        <v>179</v>
      </c>
      <c r="BX3" s="158" t="s">
        <v>180</v>
      </c>
      <c r="BY3" s="159" t="s">
        <v>181</v>
      </c>
      <c r="BZ3" s="160" t="s">
        <v>36</v>
      </c>
      <c r="CA3" s="161"/>
      <c r="CB3" s="39"/>
      <c r="CC3" s="162" t="s">
        <v>169</v>
      </c>
      <c r="CD3" s="158" t="s">
        <v>170</v>
      </c>
      <c r="CE3" s="158" t="s">
        <v>171</v>
      </c>
      <c r="CF3" s="158" t="s">
        <v>172</v>
      </c>
      <c r="CG3" s="158" t="s">
        <v>173</v>
      </c>
      <c r="CH3" s="158" t="s">
        <v>174</v>
      </c>
      <c r="CI3" s="158" t="s">
        <v>175</v>
      </c>
      <c r="CJ3" s="158" t="s">
        <v>176</v>
      </c>
      <c r="CK3" s="158" t="s">
        <v>177</v>
      </c>
      <c r="CL3" s="158" t="s">
        <v>178</v>
      </c>
      <c r="CM3" s="158" t="s">
        <v>179</v>
      </c>
      <c r="CN3" s="158" t="s">
        <v>180</v>
      </c>
      <c r="CO3" s="159" t="s">
        <v>181</v>
      </c>
      <c r="CP3" s="160" t="s">
        <v>36</v>
      </c>
      <c r="CQ3" s="161"/>
      <c r="CR3" s="39"/>
    </row>
    <row r="4" ht="15.75" customHeight="1">
      <c r="A4" s="166" t="s">
        <v>182</v>
      </c>
      <c r="B4" s="167">
        <v>1200.0</v>
      </c>
      <c r="C4" s="167">
        <v>1200.0</v>
      </c>
      <c r="D4" s="167">
        <v>1200.0</v>
      </c>
      <c r="E4" s="167">
        <v>1200.0</v>
      </c>
      <c r="F4" s="167">
        <v>1200.0</v>
      </c>
      <c r="G4" s="167">
        <v>1200.0</v>
      </c>
      <c r="H4" s="167">
        <v>1200.0</v>
      </c>
      <c r="I4" s="167">
        <v>1200.0</v>
      </c>
      <c r="J4" s="167">
        <v>1200.0</v>
      </c>
      <c r="K4" s="167">
        <v>1200.0</v>
      </c>
      <c r="L4" s="167">
        <v>1200.0</v>
      </c>
      <c r="M4" s="167">
        <v>1200.0</v>
      </c>
      <c r="N4" s="168"/>
      <c r="O4" s="169"/>
      <c r="P4" s="39"/>
      <c r="Q4" s="166" t="s">
        <v>182</v>
      </c>
      <c r="R4" s="167">
        <v>1200.0</v>
      </c>
      <c r="S4" s="167">
        <v>1200.0</v>
      </c>
      <c r="T4" s="167">
        <v>1200.0</v>
      </c>
      <c r="U4" s="167">
        <v>1200.0</v>
      </c>
      <c r="V4" s="167">
        <v>1200.0</v>
      </c>
      <c r="W4" s="167">
        <v>1200.0</v>
      </c>
      <c r="X4" s="167">
        <v>1200.0</v>
      </c>
      <c r="Y4" s="167">
        <v>1200.0</v>
      </c>
      <c r="Z4" s="167">
        <v>1200.0</v>
      </c>
      <c r="AA4" s="167">
        <v>1200.0</v>
      </c>
      <c r="AB4" s="167">
        <v>1200.0</v>
      </c>
      <c r="AC4" s="167">
        <v>1200.0</v>
      </c>
      <c r="AD4" s="169"/>
      <c r="AE4" s="170"/>
      <c r="AF4" s="39"/>
      <c r="AG4" s="166" t="s">
        <v>182</v>
      </c>
      <c r="AH4" s="167">
        <v>1200.0</v>
      </c>
      <c r="AI4" s="167">
        <v>1200.0</v>
      </c>
      <c r="AJ4" s="167">
        <v>1200.0</v>
      </c>
      <c r="AK4" s="167">
        <v>1200.0</v>
      </c>
      <c r="AL4" s="167">
        <v>1200.0</v>
      </c>
      <c r="AM4" s="167">
        <v>1200.0</v>
      </c>
      <c r="AN4" s="167">
        <v>1200.0</v>
      </c>
      <c r="AO4" s="167">
        <v>1200.0</v>
      </c>
      <c r="AP4" s="167">
        <v>1200.0</v>
      </c>
      <c r="AQ4" s="167">
        <v>1200.0</v>
      </c>
      <c r="AR4" s="167">
        <v>1200.0</v>
      </c>
      <c r="AS4" s="167">
        <v>1200.0</v>
      </c>
      <c r="AT4" s="169"/>
      <c r="AU4" s="171"/>
      <c r="AV4" s="39"/>
      <c r="AW4" s="166" t="s">
        <v>182</v>
      </c>
      <c r="AX4" s="167">
        <v>1200.0</v>
      </c>
      <c r="AY4" s="167">
        <v>1200.0</v>
      </c>
      <c r="AZ4" s="167">
        <v>1200.0</v>
      </c>
      <c r="BA4" s="167">
        <v>1200.0</v>
      </c>
      <c r="BB4" s="167">
        <v>1200.0</v>
      </c>
      <c r="BC4" s="167">
        <v>1200.0</v>
      </c>
      <c r="BD4" s="167">
        <v>1200.0</v>
      </c>
      <c r="BE4" s="167">
        <v>1200.0</v>
      </c>
      <c r="BF4" s="167">
        <v>1200.0</v>
      </c>
      <c r="BG4" s="167">
        <v>1200.0</v>
      </c>
      <c r="BH4" s="167">
        <v>1200.0</v>
      </c>
      <c r="BI4" s="167">
        <v>1200.0</v>
      </c>
      <c r="BJ4" s="172"/>
      <c r="BK4" s="172"/>
      <c r="BL4" s="39"/>
      <c r="BM4" s="166" t="s">
        <v>182</v>
      </c>
      <c r="BN4" s="167">
        <v>1200.0</v>
      </c>
      <c r="BO4" s="167">
        <v>1200.0</v>
      </c>
      <c r="BP4" s="167">
        <v>1200.0</v>
      </c>
      <c r="BQ4" s="167">
        <v>1200.0</v>
      </c>
      <c r="BR4" s="167">
        <v>1200.0</v>
      </c>
      <c r="BS4" s="167">
        <v>1200.0</v>
      </c>
      <c r="BT4" s="167">
        <v>1200.0</v>
      </c>
      <c r="BU4" s="167">
        <v>1200.0</v>
      </c>
      <c r="BV4" s="167">
        <v>1200.0</v>
      </c>
      <c r="BW4" s="167">
        <v>1200.0</v>
      </c>
      <c r="BX4" s="167">
        <v>1200.0</v>
      </c>
      <c r="BY4" s="167">
        <v>1200.0</v>
      </c>
      <c r="BZ4" s="169"/>
      <c r="CA4" s="173"/>
      <c r="CB4" s="39"/>
      <c r="CC4" s="166" t="s">
        <v>182</v>
      </c>
      <c r="CD4" s="167">
        <v>1200.0</v>
      </c>
      <c r="CE4" s="167">
        <v>1200.0</v>
      </c>
      <c r="CF4" s="167">
        <v>1200.0</v>
      </c>
      <c r="CG4" s="167">
        <v>1200.0</v>
      </c>
      <c r="CH4" s="167">
        <v>1200.0</v>
      </c>
      <c r="CI4" s="167">
        <v>1200.0</v>
      </c>
      <c r="CJ4" s="167">
        <v>1200.0</v>
      </c>
      <c r="CK4" s="167">
        <v>1200.0</v>
      </c>
      <c r="CL4" s="167">
        <v>1200.0</v>
      </c>
      <c r="CM4" s="167">
        <v>1200.0</v>
      </c>
      <c r="CN4" s="167">
        <v>1200.0</v>
      </c>
      <c r="CO4" s="167">
        <v>1200.0</v>
      </c>
      <c r="CP4" s="174" t="s">
        <v>183</v>
      </c>
      <c r="CQ4" s="173"/>
      <c r="CR4" s="39"/>
    </row>
    <row r="5" ht="15.75" customHeight="1">
      <c r="A5" s="166" t="s">
        <v>184</v>
      </c>
      <c r="B5" s="167">
        <f t="shared" ref="B5:M5" si="1">B7*3.5%/12</f>
        <v>2195.375</v>
      </c>
      <c r="C5" s="167">
        <f t="shared" si="1"/>
        <v>2191.875</v>
      </c>
      <c r="D5" s="167">
        <f t="shared" si="1"/>
        <v>2188.375</v>
      </c>
      <c r="E5" s="167">
        <f t="shared" si="1"/>
        <v>2184.875</v>
      </c>
      <c r="F5" s="167">
        <f t="shared" si="1"/>
        <v>2181.375</v>
      </c>
      <c r="G5" s="167">
        <f t="shared" si="1"/>
        <v>2177.875</v>
      </c>
      <c r="H5" s="167">
        <f t="shared" si="1"/>
        <v>2174.375</v>
      </c>
      <c r="I5" s="167">
        <f t="shared" si="1"/>
        <v>2170.875</v>
      </c>
      <c r="J5" s="167">
        <f t="shared" si="1"/>
        <v>2167.375</v>
      </c>
      <c r="K5" s="167">
        <f t="shared" si="1"/>
        <v>2163.875</v>
      </c>
      <c r="L5" s="167">
        <f t="shared" si="1"/>
        <v>2160.375</v>
      </c>
      <c r="M5" s="167">
        <f t="shared" si="1"/>
        <v>2156.875</v>
      </c>
      <c r="N5" s="168"/>
      <c r="O5" s="169"/>
      <c r="P5" s="39"/>
      <c r="Q5" s="166" t="s">
        <v>184</v>
      </c>
      <c r="R5" s="167">
        <f t="shared" ref="R5:AC5" si="2">R7*3.5%/12</f>
        <v>1137.5</v>
      </c>
      <c r="S5" s="167">
        <f t="shared" si="2"/>
        <v>1134</v>
      </c>
      <c r="T5" s="167">
        <f t="shared" si="2"/>
        <v>1130.5</v>
      </c>
      <c r="U5" s="167">
        <f t="shared" si="2"/>
        <v>1127</v>
      </c>
      <c r="V5" s="167">
        <f t="shared" si="2"/>
        <v>1123.5</v>
      </c>
      <c r="W5" s="167">
        <f t="shared" si="2"/>
        <v>1120</v>
      </c>
      <c r="X5" s="167">
        <f t="shared" si="2"/>
        <v>1116.5</v>
      </c>
      <c r="Y5" s="167">
        <f t="shared" si="2"/>
        <v>1113</v>
      </c>
      <c r="Z5" s="167">
        <f t="shared" si="2"/>
        <v>1109.5</v>
      </c>
      <c r="AA5" s="167">
        <f t="shared" si="2"/>
        <v>1106</v>
      </c>
      <c r="AB5" s="167">
        <f t="shared" si="2"/>
        <v>1102.5</v>
      </c>
      <c r="AC5" s="167">
        <f t="shared" si="2"/>
        <v>1099</v>
      </c>
      <c r="AD5" s="169"/>
      <c r="AE5" s="170"/>
      <c r="AF5" s="39"/>
      <c r="AG5" s="166" t="s">
        <v>184</v>
      </c>
      <c r="AH5" s="167">
        <f t="shared" ref="AH5:AS5" si="3">AH7*3.5%/12</f>
        <v>1778.291667</v>
      </c>
      <c r="AI5" s="167">
        <f t="shared" si="3"/>
        <v>1774.791667</v>
      </c>
      <c r="AJ5" s="167">
        <f t="shared" si="3"/>
        <v>1771.291667</v>
      </c>
      <c r="AK5" s="167">
        <f t="shared" si="3"/>
        <v>1767.791667</v>
      </c>
      <c r="AL5" s="167">
        <f t="shared" si="3"/>
        <v>1764.291667</v>
      </c>
      <c r="AM5" s="167">
        <f t="shared" si="3"/>
        <v>1760.791667</v>
      </c>
      <c r="AN5" s="167">
        <f t="shared" si="3"/>
        <v>1757.291667</v>
      </c>
      <c r="AO5" s="167">
        <f t="shared" si="3"/>
        <v>1753.791667</v>
      </c>
      <c r="AP5" s="167">
        <f t="shared" si="3"/>
        <v>1750.291667</v>
      </c>
      <c r="AQ5" s="167">
        <f t="shared" si="3"/>
        <v>1746.791667</v>
      </c>
      <c r="AR5" s="167">
        <f t="shared" si="3"/>
        <v>1743.291667</v>
      </c>
      <c r="AS5" s="167">
        <f t="shared" si="3"/>
        <v>1739.791667</v>
      </c>
      <c r="AT5" s="169"/>
      <c r="AU5" s="169"/>
      <c r="AV5" s="39"/>
      <c r="AW5" s="166" t="s">
        <v>184</v>
      </c>
      <c r="AX5" s="175">
        <f t="shared" ref="AX5:BI5" si="4">AX7*3.5%/12</f>
        <v>2915.791667</v>
      </c>
      <c r="AY5" s="175">
        <f t="shared" si="4"/>
        <v>2912.291667</v>
      </c>
      <c r="AZ5" s="175">
        <f t="shared" si="4"/>
        <v>2908.791667</v>
      </c>
      <c r="BA5" s="175">
        <f t="shared" si="4"/>
        <v>2905.291667</v>
      </c>
      <c r="BB5" s="175">
        <f t="shared" si="4"/>
        <v>2901.791667</v>
      </c>
      <c r="BC5" s="175">
        <f t="shared" si="4"/>
        <v>2898.291667</v>
      </c>
      <c r="BD5" s="175">
        <f t="shared" si="4"/>
        <v>2894.791667</v>
      </c>
      <c r="BE5" s="175">
        <f t="shared" si="4"/>
        <v>2891.291667</v>
      </c>
      <c r="BF5" s="175">
        <f t="shared" si="4"/>
        <v>2887.791667</v>
      </c>
      <c r="BG5" s="175">
        <f t="shared" si="4"/>
        <v>2884.291667</v>
      </c>
      <c r="BH5" s="175">
        <f t="shared" si="4"/>
        <v>2880.791667</v>
      </c>
      <c r="BI5" s="175">
        <f t="shared" si="4"/>
        <v>2877.291667</v>
      </c>
      <c r="BJ5" s="172"/>
      <c r="BK5" s="172"/>
      <c r="BL5" s="39"/>
      <c r="BM5" s="166" t="s">
        <v>184</v>
      </c>
      <c r="BN5" s="175">
        <f t="shared" ref="BN5:BY5" si="5">BN7*3.5%/12</f>
        <v>2730</v>
      </c>
      <c r="BO5" s="175">
        <f t="shared" si="5"/>
        <v>2726.5</v>
      </c>
      <c r="BP5" s="175">
        <f t="shared" si="5"/>
        <v>2723</v>
      </c>
      <c r="BQ5" s="175">
        <f t="shared" si="5"/>
        <v>2719.5</v>
      </c>
      <c r="BR5" s="175">
        <f t="shared" si="5"/>
        <v>2716</v>
      </c>
      <c r="BS5" s="175">
        <f t="shared" si="5"/>
        <v>2712.5</v>
      </c>
      <c r="BT5" s="175">
        <f t="shared" si="5"/>
        <v>2709</v>
      </c>
      <c r="BU5" s="175">
        <f t="shared" si="5"/>
        <v>2705.5</v>
      </c>
      <c r="BV5" s="175">
        <f t="shared" si="5"/>
        <v>2702</v>
      </c>
      <c r="BW5" s="175">
        <f t="shared" si="5"/>
        <v>2698.5</v>
      </c>
      <c r="BX5" s="175">
        <f t="shared" si="5"/>
        <v>2695</v>
      </c>
      <c r="BY5" s="175">
        <f t="shared" si="5"/>
        <v>2691.5</v>
      </c>
      <c r="BZ5" s="169"/>
      <c r="CA5" s="173"/>
      <c r="CB5" s="39"/>
      <c r="CC5" s="166" t="s">
        <v>184</v>
      </c>
      <c r="CD5" s="175">
        <f t="shared" ref="CD5:CO5" si="6">CD7*3.5%/12</f>
        <v>3393.541667</v>
      </c>
      <c r="CE5" s="175">
        <f t="shared" si="6"/>
        <v>3390.041667</v>
      </c>
      <c r="CF5" s="175">
        <f t="shared" si="6"/>
        <v>3386.541667</v>
      </c>
      <c r="CG5" s="175">
        <f t="shared" si="6"/>
        <v>3383.041667</v>
      </c>
      <c r="CH5" s="175">
        <f t="shared" si="6"/>
        <v>3379.541667</v>
      </c>
      <c r="CI5" s="175">
        <f t="shared" si="6"/>
        <v>3376.041667</v>
      </c>
      <c r="CJ5" s="175">
        <f t="shared" si="6"/>
        <v>3372.541667</v>
      </c>
      <c r="CK5" s="175">
        <f t="shared" si="6"/>
        <v>3369.041667</v>
      </c>
      <c r="CL5" s="175">
        <f t="shared" si="6"/>
        <v>3365.541667</v>
      </c>
      <c r="CM5" s="175">
        <f t="shared" si="6"/>
        <v>3362.041667</v>
      </c>
      <c r="CN5" s="175">
        <f t="shared" si="6"/>
        <v>3358.541667</v>
      </c>
      <c r="CO5" s="175">
        <f t="shared" si="6"/>
        <v>3355.041667</v>
      </c>
      <c r="CP5" s="176"/>
      <c r="CQ5" s="173"/>
      <c r="CR5" s="39"/>
    </row>
    <row r="6" ht="16.5" customHeight="1">
      <c r="A6" s="166" t="s">
        <v>185</v>
      </c>
      <c r="B6" s="167">
        <f t="shared" ref="B6:M6" si="7">B4+B5</f>
        <v>3395.375</v>
      </c>
      <c r="C6" s="167">
        <f t="shared" si="7"/>
        <v>3391.875</v>
      </c>
      <c r="D6" s="167">
        <f t="shared" si="7"/>
        <v>3388.375</v>
      </c>
      <c r="E6" s="167">
        <f t="shared" si="7"/>
        <v>3384.875</v>
      </c>
      <c r="F6" s="167">
        <f t="shared" si="7"/>
        <v>3381.375</v>
      </c>
      <c r="G6" s="167">
        <f t="shared" si="7"/>
        <v>3377.875</v>
      </c>
      <c r="H6" s="167">
        <f t="shared" si="7"/>
        <v>3374.375</v>
      </c>
      <c r="I6" s="167">
        <f t="shared" si="7"/>
        <v>3370.875</v>
      </c>
      <c r="J6" s="167">
        <f t="shared" si="7"/>
        <v>3367.375</v>
      </c>
      <c r="K6" s="167">
        <f t="shared" si="7"/>
        <v>3363.875</v>
      </c>
      <c r="L6" s="167">
        <f t="shared" si="7"/>
        <v>3360.375</v>
      </c>
      <c r="M6" s="167">
        <f t="shared" si="7"/>
        <v>3356.875</v>
      </c>
      <c r="N6" s="177" t="s">
        <v>185</v>
      </c>
      <c r="O6" s="178">
        <f>SUM(B6:M6)</f>
        <v>40513.5</v>
      </c>
      <c r="P6" s="39"/>
      <c r="Q6" s="166" t="s">
        <v>185</v>
      </c>
      <c r="R6" s="179">
        <f t="shared" ref="R6:AC6" si="8">R5+R4</f>
        <v>2337.5</v>
      </c>
      <c r="S6" s="179">
        <f t="shared" si="8"/>
        <v>2334</v>
      </c>
      <c r="T6" s="179">
        <f t="shared" si="8"/>
        <v>2330.5</v>
      </c>
      <c r="U6" s="179">
        <f t="shared" si="8"/>
        <v>2327</v>
      </c>
      <c r="V6" s="179">
        <f t="shared" si="8"/>
        <v>2323.5</v>
      </c>
      <c r="W6" s="179">
        <f t="shared" si="8"/>
        <v>2320</v>
      </c>
      <c r="X6" s="179">
        <f t="shared" si="8"/>
        <v>2316.5</v>
      </c>
      <c r="Y6" s="179">
        <f t="shared" si="8"/>
        <v>2313</v>
      </c>
      <c r="Z6" s="179">
        <f t="shared" si="8"/>
        <v>2309.5</v>
      </c>
      <c r="AA6" s="179">
        <f t="shared" si="8"/>
        <v>2306</v>
      </c>
      <c r="AB6" s="179">
        <f t="shared" si="8"/>
        <v>2302.5</v>
      </c>
      <c r="AC6" s="179">
        <f t="shared" si="8"/>
        <v>2299</v>
      </c>
      <c r="AD6" s="180" t="s">
        <v>185</v>
      </c>
      <c r="AE6" s="181">
        <f>SUM(R6:AC6)</f>
        <v>27819</v>
      </c>
      <c r="AF6" s="39"/>
      <c r="AG6" s="166" t="s">
        <v>185</v>
      </c>
      <c r="AH6" s="179">
        <f t="shared" ref="AH6:AS6" si="9">AH5+AH4</f>
        <v>2978.291667</v>
      </c>
      <c r="AI6" s="179">
        <f t="shared" si="9"/>
        <v>2974.791667</v>
      </c>
      <c r="AJ6" s="179">
        <f t="shared" si="9"/>
        <v>2971.291667</v>
      </c>
      <c r="AK6" s="179">
        <f t="shared" si="9"/>
        <v>2967.791667</v>
      </c>
      <c r="AL6" s="179">
        <f t="shared" si="9"/>
        <v>2964.291667</v>
      </c>
      <c r="AM6" s="179">
        <f t="shared" si="9"/>
        <v>2960.791667</v>
      </c>
      <c r="AN6" s="179">
        <f t="shared" si="9"/>
        <v>2957.291667</v>
      </c>
      <c r="AO6" s="179">
        <f t="shared" si="9"/>
        <v>2953.791667</v>
      </c>
      <c r="AP6" s="179">
        <f t="shared" si="9"/>
        <v>2950.291667</v>
      </c>
      <c r="AQ6" s="179">
        <f t="shared" si="9"/>
        <v>2946.791667</v>
      </c>
      <c r="AR6" s="179">
        <f t="shared" si="9"/>
        <v>2943.291667</v>
      </c>
      <c r="AS6" s="179">
        <f t="shared" si="9"/>
        <v>2939.791667</v>
      </c>
      <c r="AT6" s="180" t="s">
        <v>185</v>
      </c>
      <c r="AU6" s="182">
        <f>SUM(AH6:AS6)</f>
        <v>35508.5</v>
      </c>
      <c r="AV6" s="39"/>
      <c r="AW6" s="166" t="s">
        <v>185</v>
      </c>
      <c r="AX6" s="175">
        <f t="shared" ref="AX6:BI6" si="10">AX5+AX4</f>
        <v>4115.791667</v>
      </c>
      <c r="AY6" s="175">
        <f t="shared" si="10"/>
        <v>4112.291667</v>
      </c>
      <c r="AZ6" s="175">
        <f t="shared" si="10"/>
        <v>4108.791667</v>
      </c>
      <c r="BA6" s="175">
        <f t="shared" si="10"/>
        <v>4105.291667</v>
      </c>
      <c r="BB6" s="175">
        <f t="shared" si="10"/>
        <v>4101.791667</v>
      </c>
      <c r="BC6" s="175">
        <f t="shared" si="10"/>
        <v>4098.291667</v>
      </c>
      <c r="BD6" s="175">
        <f t="shared" si="10"/>
        <v>4094.791667</v>
      </c>
      <c r="BE6" s="175">
        <f t="shared" si="10"/>
        <v>4091.291667</v>
      </c>
      <c r="BF6" s="175">
        <f t="shared" si="10"/>
        <v>4087.791667</v>
      </c>
      <c r="BG6" s="175">
        <f t="shared" si="10"/>
        <v>4084.291667</v>
      </c>
      <c r="BH6" s="175">
        <f t="shared" si="10"/>
        <v>4080.791667</v>
      </c>
      <c r="BI6" s="175">
        <f t="shared" si="10"/>
        <v>4077.291667</v>
      </c>
      <c r="BJ6" s="180" t="s">
        <v>185</v>
      </c>
      <c r="BK6" s="183">
        <f>SUM(AX6:BI6)</f>
        <v>49158.5</v>
      </c>
      <c r="BL6" s="39"/>
      <c r="BM6" s="166" t="s">
        <v>185</v>
      </c>
      <c r="BN6" s="175">
        <f t="shared" ref="BN6:BY6" si="11">BN5+BN4</f>
        <v>3930</v>
      </c>
      <c r="BO6" s="175">
        <f t="shared" si="11"/>
        <v>3926.5</v>
      </c>
      <c r="BP6" s="175">
        <f t="shared" si="11"/>
        <v>3923</v>
      </c>
      <c r="BQ6" s="175">
        <f t="shared" si="11"/>
        <v>3919.5</v>
      </c>
      <c r="BR6" s="175">
        <f t="shared" si="11"/>
        <v>3916</v>
      </c>
      <c r="BS6" s="175">
        <f t="shared" si="11"/>
        <v>3912.5</v>
      </c>
      <c r="BT6" s="175">
        <f t="shared" si="11"/>
        <v>3909</v>
      </c>
      <c r="BU6" s="175">
        <f t="shared" si="11"/>
        <v>3905.5</v>
      </c>
      <c r="BV6" s="175">
        <f t="shared" si="11"/>
        <v>3902</v>
      </c>
      <c r="BW6" s="175">
        <f t="shared" si="11"/>
        <v>3898.5</v>
      </c>
      <c r="BX6" s="175">
        <f t="shared" si="11"/>
        <v>3895</v>
      </c>
      <c r="BY6" s="175">
        <f t="shared" si="11"/>
        <v>3891.5</v>
      </c>
      <c r="BZ6" s="180" t="s">
        <v>185</v>
      </c>
      <c r="CA6" s="184">
        <f>SUM(BN6:BY6)</f>
        <v>46929</v>
      </c>
      <c r="CB6" s="39"/>
      <c r="CC6" s="166" t="s">
        <v>185</v>
      </c>
      <c r="CD6" s="175">
        <f t="shared" ref="CD6:CO6" si="12">CD5+CD4</f>
        <v>4593.541667</v>
      </c>
      <c r="CE6" s="175">
        <f t="shared" si="12"/>
        <v>4590.041667</v>
      </c>
      <c r="CF6" s="175">
        <f t="shared" si="12"/>
        <v>4586.541667</v>
      </c>
      <c r="CG6" s="175">
        <f t="shared" si="12"/>
        <v>4583.041667</v>
      </c>
      <c r="CH6" s="175">
        <f t="shared" si="12"/>
        <v>4579.541667</v>
      </c>
      <c r="CI6" s="175">
        <f t="shared" si="12"/>
        <v>4576.041667</v>
      </c>
      <c r="CJ6" s="175">
        <f t="shared" si="12"/>
        <v>4572.541667</v>
      </c>
      <c r="CK6" s="175">
        <f t="shared" si="12"/>
        <v>4569.041667</v>
      </c>
      <c r="CL6" s="175">
        <f t="shared" si="12"/>
        <v>4565.541667</v>
      </c>
      <c r="CM6" s="175">
        <f t="shared" si="12"/>
        <v>4562.041667</v>
      </c>
      <c r="CN6" s="175">
        <f t="shared" si="12"/>
        <v>4558.541667</v>
      </c>
      <c r="CO6" s="175">
        <f t="shared" si="12"/>
        <v>4555.041667</v>
      </c>
      <c r="CP6" s="174" t="s">
        <v>185</v>
      </c>
      <c r="CQ6" s="184">
        <f>SUM(CD6:CO6)</f>
        <v>54891.5</v>
      </c>
      <c r="CR6" s="39"/>
    </row>
    <row r="7" ht="15.75" customHeight="1">
      <c r="A7" s="166" t="s">
        <v>186</v>
      </c>
      <c r="B7" s="167">
        <f>CreditParameters!B9</f>
        <v>752700</v>
      </c>
      <c r="C7" s="167">
        <f t="shared" ref="C7:M7" si="13">B7-B4</f>
        <v>751500</v>
      </c>
      <c r="D7" s="167">
        <f t="shared" si="13"/>
        <v>750300</v>
      </c>
      <c r="E7" s="167">
        <f t="shared" si="13"/>
        <v>749100</v>
      </c>
      <c r="F7" s="167">
        <f t="shared" si="13"/>
        <v>747900</v>
      </c>
      <c r="G7" s="167">
        <f t="shared" si="13"/>
        <v>746700</v>
      </c>
      <c r="H7" s="167">
        <f t="shared" si="13"/>
        <v>745500</v>
      </c>
      <c r="I7" s="167">
        <f t="shared" si="13"/>
        <v>744300</v>
      </c>
      <c r="J7" s="167">
        <f t="shared" si="13"/>
        <v>743100</v>
      </c>
      <c r="K7" s="167">
        <f t="shared" si="13"/>
        <v>741900</v>
      </c>
      <c r="L7" s="167">
        <f t="shared" si="13"/>
        <v>740700</v>
      </c>
      <c r="M7" s="167">
        <f t="shared" si="13"/>
        <v>739500</v>
      </c>
      <c r="N7" s="168"/>
      <c r="O7" s="169" t="s">
        <v>36</v>
      </c>
      <c r="P7" s="39"/>
      <c r="Q7" s="166" t="s">
        <v>186</v>
      </c>
      <c r="R7" s="179">
        <f>CreditParameters!E9</f>
        <v>390000</v>
      </c>
      <c r="S7" s="179">
        <f t="shared" ref="S7:AC7" si="14">R7-R4</f>
        <v>388800</v>
      </c>
      <c r="T7" s="179">
        <f t="shared" si="14"/>
        <v>387600</v>
      </c>
      <c r="U7" s="179">
        <f t="shared" si="14"/>
        <v>386400</v>
      </c>
      <c r="V7" s="179">
        <f t="shared" si="14"/>
        <v>385200</v>
      </c>
      <c r="W7" s="179">
        <f t="shared" si="14"/>
        <v>384000</v>
      </c>
      <c r="X7" s="179">
        <f t="shared" si="14"/>
        <v>382800</v>
      </c>
      <c r="Y7" s="179">
        <f t="shared" si="14"/>
        <v>381600</v>
      </c>
      <c r="Z7" s="179">
        <f t="shared" si="14"/>
        <v>380400</v>
      </c>
      <c r="AA7" s="179">
        <f t="shared" si="14"/>
        <v>379200</v>
      </c>
      <c r="AB7" s="179">
        <f t="shared" si="14"/>
        <v>378000</v>
      </c>
      <c r="AC7" s="179">
        <f t="shared" si="14"/>
        <v>376800</v>
      </c>
      <c r="AD7" s="169"/>
      <c r="AE7" s="170"/>
      <c r="AF7" s="39"/>
      <c r="AG7" s="166" t="s">
        <v>186</v>
      </c>
      <c r="AH7" s="179">
        <f>CreditParameters!H9</f>
        <v>609700</v>
      </c>
      <c r="AI7" s="179">
        <f t="shared" ref="AI7:AS7" si="15">AH7-AH4</f>
        <v>608500</v>
      </c>
      <c r="AJ7" s="179">
        <f t="shared" si="15"/>
        <v>607300</v>
      </c>
      <c r="AK7" s="179">
        <f t="shared" si="15"/>
        <v>606100</v>
      </c>
      <c r="AL7" s="179">
        <f t="shared" si="15"/>
        <v>604900</v>
      </c>
      <c r="AM7" s="179">
        <f t="shared" si="15"/>
        <v>603700</v>
      </c>
      <c r="AN7" s="179">
        <f t="shared" si="15"/>
        <v>602500</v>
      </c>
      <c r="AO7" s="179">
        <f t="shared" si="15"/>
        <v>601300</v>
      </c>
      <c r="AP7" s="179">
        <f t="shared" si="15"/>
        <v>600100</v>
      </c>
      <c r="AQ7" s="179">
        <f t="shared" si="15"/>
        <v>598900</v>
      </c>
      <c r="AR7" s="179">
        <f t="shared" si="15"/>
        <v>597700</v>
      </c>
      <c r="AS7" s="179">
        <f t="shared" si="15"/>
        <v>596500</v>
      </c>
      <c r="AT7" s="169"/>
      <c r="AU7" s="173"/>
      <c r="AV7" s="39"/>
      <c r="AW7" s="166" t="s">
        <v>186</v>
      </c>
      <c r="AX7" s="175">
        <f>CreditParameters!K9</f>
        <v>999700</v>
      </c>
      <c r="AY7" s="175">
        <f t="shared" ref="AY7:BI7" si="16">AX7-AX4</f>
        <v>998500</v>
      </c>
      <c r="AZ7" s="175">
        <f t="shared" si="16"/>
        <v>997300</v>
      </c>
      <c r="BA7" s="175">
        <f t="shared" si="16"/>
        <v>996100</v>
      </c>
      <c r="BB7" s="175">
        <f t="shared" si="16"/>
        <v>994900</v>
      </c>
      <c r="BC7" s="175">
        <f t="shared" si="16"/>
        <v>993700</v>
      </c>
      <c r="BD7" s="175">
        <f t="shared" si="16"/>
        <v>992500</v>
      </c>
      <c r="BE7" s="175">
        <f t="shared" si="16"/>
        <v>991300</v>
      </c>
      <c r="BF7" s="175">
        <f t="shared" si="16"/>
        <v>990100</v>
      </c>
      <c r="BG7" s="175">
        <f t="shared" si="16"/>
        <v>988900</v>
      </c>
      <c r="BH7" s="175">
        <f t="shared" si="16"/>
        <v>987700</v>
      </c>
      <c r="BI7" s="175">
        <f t="shared" si="16"/>
        <v>986500</v>
      </c>
      <c r="BJ7" s="169"/>
      <c r="BK7" s="185"/>
      <c r="BL7" s="39"/>
      <c r="BM7" s="166" t="s">
        <v>186</v>
      </c>
      <c r="BN7" s="175">
        <f>CreditParameters!N9</f>
        <v>936000</v>
      </c>
      <c r="BO7" s="175">
        <f t="shared" ref="BO7:BY7" si="17">BN7-BN4</f>
        <v>934800</v>
      </c>
      <c r="BP7" s="175">
        <f t="shared" si="17"/>
        <v>933600</v>
      </c>
      <c r="BQ7" s="175">
        <f t="shared" si="17"/>
        <v>932400</v>
      </c>
      <c r="BR7" s="175">
        <f t="shared" si="17"/>
        <v>931200</v>
      </c>
      <c r="BS7" s="175">
        <f t="shared" si="17"/>
        <v>930000</v>
      </c>
      <c r="BT7" s="175">
        <f t="shared" si="17"/>
        <v>928800</v>
      </c>
      <c r="BU7" s="175">
        <f t="shared" si="17"/>
        <v>927600</v>
      </c>
      <c r="BV7" s="175">
        <f t="shared" si="17"/>
        <v>926400</v>
      </c>
      <c r="BW7" s="175">
        <f t="shared" si="17"/>
        <v>925200</v>
      </c>
      <c r="BX7" s="175">
        <f t="shared" si="17"/>
        <v>924000</v>
      </c>
      <c r="BY7" s="175">
        <f t="shared" si="17"/>
        <v>922800</v>
      </c>
      <c r="BZ7" s="169"/>
      <c r="CA7" s="173"/>
      <c r="CB7" s="39"/>
      <c r="CC7" s="166" t="s">
        <v>186</v>
      </c>
      <c r="CD7" s="175">
        <f>CreditParameters!B19</f>
        <v>1163500</v>
      </c>
      <c r="CE7" s="175">
        <f t="shared" ref="CE7:CO7" si="18">CD7-CD4</f>
        <v>1162300</v>
      </c>
      <c r="CF7" s="175">
        <f t="shared" si="18"/>
        <v>1161100</v>
      </c>
      <c r="CG7" s="175">
        <f t="shared" si="18"/>
        <v>1159900</v>
      </c>
      <c r="CH7" s="175">
        <f t="shared" si="18"/>
        <v>1158700</v>
      </c>
      <c r="CI7" s="175">
        <f t="shared" si="18"/>
        <v>1157500</v>
      </c>
      <c r="CJ7" s="175">
        <f t="shared" si="18"/>
        <v>1156300</v>
      </c>
      <c r="CK7" s="175">
        <f t="shared" si="18"/>
        <v>1155100</v>
      </c>
      <c r="CL7" s="175">
        <f t="shared" si="18"/>
        <v>1153900</v>
      </c>
      <c r="CM7" s="175">
        <f t="shared" si="18"/>
        <v>1152700</v>
      </c>
      <c r="CN7" s="175">
        <f t="shared" si="18"/>
        <v>1151500</v>
      </c>
      <c r="CO7" s="175">
        <f t="shared" si="18"/>
        <v>1150300</v>
      </c>
      <c r="CP7" s="186"/>
      <c r="CQ7" s="173"/>
      <c r="CR7" s="39"/>
    </row>
    <row r="8" ht="16.5" customHeight="1">
      <c r="A8" s="166" t="s">
        <v>187</v>
      </c>
      <c r="B8" s="167">
        <v>4500.0</v>
      </c>
      <c r="C8" s="167">
        <v>4500.0</v>
      </c>
      <c r="D8" s="167">
        <v>4500.0</v>
      </c>
      <c r="E8" s="167">
        <v>4500.0</v>
      </c>
      <c r="F8" s="167">
        <v>4500.0</v>
      </c>
      <c r="G8" s="167">
        <v>4500.0</v>
      </c>
      <c r="H8" s="167">
        <v>4500.0</v>
      </c>
      <c r="I8" s="167">
        <v>4500.0</v>
      </c>
      <c r="J8" s="167">
        <v>4500.0</v>
      </c>
      <c r="K8" s="167">
        <v>4500.0</v>
      </c>
      <c r="L8" s="167">
        <v>4500.0</v>
      </c>
      <c r="M8" s="167">
        <v>4500.0</v>
      </c>
      <c r="N8" s="177" t="s">
        <v>188</v>
      </c>
      <c r="O8" s="178">
        <f>SUM(B8:M8)</f>
        <v>54000</v>
      </c>
      <c r="P8" s="39"/>
      <c r="Q8" s="166" t="s">
        <v>187</v>
      </c>
      <c r="R8" s="179">
        <v>4500.0</v>
      </c>
      <c r="S8" s="179">
        <v>4500.0</v>
      </c>
      <c r="T8" s="179">
        <v>4500.0</v>
      </c>
      <c r="U8" s="179">
        <v>4500.0</v>
      </c>
      <c r="V8" s="179">
        <v>4500.0</v>
      </c>
      <c r="W8" s="179">
        <v>4500.0</v>
      </c>
      <c r="X8" s="179">
        <v>4500.0</v>
      </c>
      <c r="Y8" s="179">
        <v>4500.0</v>
      </c>
      <c r="Z8" s="179">
        <v>4500.0</v>
      </c>
      <c r="AA8" s="179">
        <v>4500.0</v>
      </c>
      <c r="AB8" s="179">
        <v>4500.0</v>
      </c>
      <c r="AC8" s="179">
        <v>4500.0</v>
      </c>
      <c r="AD8" s="180" t="s">
        <v>188</v>
      </c>
      <c r="AE8" s="181">
        <f>SUM(R8:AC8)</f>
        <v>54000</v>
      </c>
      <c r="AF8" s="39"/>
      <c r="AG8" s="166" t="s">
        <v>187</v>
      </c>
      <c r="AH8" s="179">
        <v>3500.0</v>
      </c>
      <c r="AI8" s="179">
        <v>3500.0</v>
      </c>
      <c r="AJ8" s="179">
        <v>3500.0</v>
      </c>
      <c r="AK8" s="179">
        <v>3500.0</v>
      </c>
      <c r="AL8" s="179">
        <v>3500.0</v>
      </c>
      <c r="AM8" s="179">
        <v>3500.0</v>
      </c>
      <c r="AN8" s="179">
        <v>3500.0</v>
      </c>
      <c r="AO8" s="179">
        <v>3500.0</v>
      </c>
      <c r="AP8" s="179">
        <v>3500.0</v>
      </c>
      <c r="AQ8" s="179">
        <v>3500.0</v>
      </c>
      <c r="AR8" s="179">
        <v>3500.0</v>
      </c>
      <c r="AS8" s="179">
        <v>3500.0</v>
      </c>
      <c r="AT8" s="180" t="s">
        <v>188</v>
      </c>
      <c r="AU8" s="182">
        <f>SUM(AH8:AS8)</f>
        <v>42000</v>
      </c>
      <c r="AV8" s="39"/>
      <c r="AW8" s="166" t="s">
        <v>187</v>
      </c>
      <c r="AX8" s="175">
        <v>6900.0</v>
      </c>
      <c r="AY8" s="175">
        <v>6900.0</v>
      </c>
      <c r="AZ8" s="175">
        <v>6900.0</v>
      </c>
      <c r="BA8" s="175">
        <v>6900.0</v>
      </c>
      <c r="BB8" s="175">
        <v>6900.0</v>
      </c>
      <c r="BC8" s="175">
        <v>6900.0</v>
      </c>
      <c r="BD8" s="175">
        <v>6900.0</v>
      </c>
      <c r="BE8" s="175">
        <v>6900.0</v>
      </c>
      <c r="BF8" s="175">
        <v>6900.0</v>
      </c>
      <c r="BG8" s="175">
        <v>6900.0</v>
      </c>
      <c r="BH8" s="175">
        <v>6900.0</v>
      </c>
      <c r="BI8" s="175">
        <v>6900.0</v>
      </c>
      <c r="BJ8" s="180" t="s">
        <v>188</v>
      </c>
      <c r="BK8" s="183">
        <f>SUM(AX8:BI8)</f>
        <v>82800</v>
      </c>
      <c r="BL8" s="39"/>
      <c r="BM8" s="166" t="s">
        <v>187</v>
      </c>
      <c r="BN8" s="175">
        <v>4500.0</v>
      </c>
      <c r="BO8" s="175">
        <v>4500.0</v>
      </c>
      <c r="BP8" s="175">
        <v>4500.0</v>
      </c>
      <c r="BQ8" s="175">
        <v>4500.0</v>
      </c>
      <c r="BR8" s="175">
        <v>4500.0</v>
      </c>
      <c r="BS8" s="175">
        <v>4500.0</v>
      </c>
      <c r="BT8" s="175">
        <v>4500.0</v>
      </c>
      <c r="BU8" s="175">
        <v>4500.0</v>
      </c>
      <c r="BV8" s="175">
        <v>4500.0</v>
      </c>
      <c r="BW8" s="175">
        <v>4500.0</v>
      </c>
      <c r="BX8" s="175">
        <v>4500.0</v>
      </c>
      <c r="BY8" s="175">
        <v>4500.0</v>
      </c>
      <c r="BZ8" s="180" t="s">
        <v>188</v>
      </c>
      <c r="CA8" s="184">
        <f>SUM(BN8:BY8)</f>
        <v>54000</v>
      </c>
      <c r="CB8" s="39"/>
      <c r="CC8" s="166" t="s">
        <v>187</v>
      </c>
      <c r="CD8" s="175">
        <v>5600.0</v>
      </c>
      <c r="CE8" s="175">
        <v>5600.0</v>
      </c>
      <c r="CF8" s="175">
        <v>5600.0</v>
      </c>
      <c r="CG8" s="175">
        <v>5600.0</v>
      </c>
      <c r="CH8" s="175">
        <v>5600.0</v>
      </c>
      <c r="CI8" s="175">
        <v>5600.0</v>
      </c>
      <c r="CJ8" s="175">
        <v>5600.0</v>
      </c>
      <c r="CK8" s="175">
        <v>5600.0</v>
      </c>
      <c r="CL8" s="175">
        <v>5600.0</v>
      </c>
      <c r="CM8" s="175">
        <v>5600.0</v>
      </c>
      <c r="CN8" s="175">
        <v>5600.0</v>
      </c>
      <c r="CO8" s="175">
        <v>5600.0</v>
      </c>
      <c r="CP8" s="187" t="s">
        <v>189</v>
      </c>
      <c r="CQ8" s="184">
        <f>SUM(CD8:CO8)</f>
        <v>67200</v>
      </c>
      <c r="CR8" s="39"/>
    </row>
    <row r="9" ht="15.75" customHeight="1">
      <c r="A9" s="157" t="s">
        <v>169</v>
      </c>
      <c r="B9" s="158" t="s">
        <v>170</v>
      </c>
      <c r="C9" s="158" t="s">
        <v>171</v>
      </c>
      <c r="D9" s="158" t="s">
        <v>172</v>
      </c>
      <c r="E9" s="158" t="s">
        <v>173</v>
      </c>
      <c r="F9" s="158" t="s">
        <v>174</v>
      </c>
      <c r="G9" s="158" t="s">
        <v>175</v>
      </c>
      <c r="H9" s="158" t="s">
        <v>176</v>
      </c>
      <c r="I9" s="158" t="s">
        <v>177</v>
      </c>
      <c r="J9" s="158" t="s">
        <v>178</v>
      </c>
      <c r="K9" s="158" t="s">
        <v>179</v>
      </c>
      <c r="L9" s="158" t="s">
        <v>180</v>
      </c>
      <c r="M9" s="159" t="s">
        <v>181</v>
      </c>
      <c r="N9" s="168"/>
      <c r="O9" s="169"/>
      <c r="P9" s="39"/>
      <c r="Q9" s="188" t="s">
        <v>169</v>
      </c>
      <c r="R9" s="158" t="s">
        <v>170</v>
      </c>
      <c r="S9" s="158" t="s">
        <v>171</v>
      </c>
      <c r="T9" s="158" t="s">
        <v>172</v>
      </c>
      <c r="U9" s="158" t="s">
        <v>173</v>
      </c>
      <c r="V9" s="158" t="s">
        <v>174</v>
      </c>
      <c r="W9" s="158" t="s">
        <v>175</v>
      </c>
      <c r="X9" s="158" t="s">
        <v>176</v>
      </c>
      <c r="Y9" s="158" t="s">
        <v>177</v>
      </c>
      <c r="Z9" s="158" t="s">
        <v>178</v>
      </c>
      <c r="AA9" s="158" t="s">
        <v>179</v>
      </c>
      <c r="AB9" s="158" t="s">
        <v>180</v>
      </c>
      <c r="AC9" s="159" t="s">
        <v>181</v>
      </c>
      <c r="AD9" s="169"/>
      <c r="AE9" s="170"/>
      <c r="AF9" s="39"/>
      <c r="AG9" s="188" t="s">
        <v>169</v>
      </c>
      <c r="AH9" s="158" t="s">
        <v>170</v>
      </c>
      <c r="AI9" s="158" t="s">
        <v>171</v>
      </c>
      <c r="AJ9" s="158" t="s">
        <v>172</v>
      </c>
      <c r="AK9" s="158" t="s">
        <v>173</v>
      </c>
      <c r="AL9" s="158" t="s">
        <v>174</v>
      </c>
      <c r="AM9" s="158" t="s">
        <v>175</v>
      </c>
      <c r="AN9" s="158" t="s">
        <v>176</v>
      </c>
      <c r="AO9" s="158" t="s">
        <v>177</v>
      </c>
      <c r="AP9" s="158" t="s">
        <v>178</v>
      </c>
      <c r="AQ9" s="158" t="s">
        <v>179</v>
      </c>
      <c r="AR9" s="158" t="s">
        <v>180</v>
      </c>
      <c r="AS9" s="159" t="s">
        <v>181</v>
      </c>
      <c r="AT9" s="169"/>
      <c r="AU9" s="173"/>
      <c r="AV9" s="39"/>
      <c r="AW9" s="188" t="s">
        <v>169</v>
      </c>
      <c r="AX9" s="158" t="s">
        <v>170</v>
      </c>
      <c r="AY9" s="158" t="s">
        <v>171</v>
      </c>
      <c r="AZ9" s="158" t="s">
        <v>172</v>
      </c>
      <c r="BA9" s="158" t="s">
        <v>173</v>
      </c>
      <c r="BB9" s="158" t="s">
        <v>174</v>
      </c>
      <c r="BC9" s="158" t="s">
        <v>175</v>
      </c>
      <c r="BD9" s="158" t="s">
        <v>176</v>
      </c>
      <c r="BE9" s="158" t="s">
        <v>177</v>
      </c>
      <c r="BF9" s="158" t="s">
        <v>178</v>
      </c>
      <c r="BG9" s="158" t="s">
        <v>179</v>
      </c>
      <c r="BH9" s="158" t="s">
        <v>180</v>
      </c>
      <c r="BI9" s="159" t="s">
        <v>181</v>
      </c>
      <c r="BJ9" s="169"/>
      <c r="BK9" s="185"/>
      <c r="BL9" s="39"/>
      <c r="BM9" s="188" t="s">
        <v>169</v>
      </c>
      <c r="BN9" s="158" t="s">
        <v>170</v>
      </c>
      <c r="BO9" s="158" t="s">
        <v>171</v>
      </c>
      <c r="BP9" s="158" t="s">
        <v>172</v>
      </c>
      <c r="BQ9" s="158" t="s">
        <v>173</v>
      </c>
      <c r="BR9" s="158" t="s">
        <v>174</v>
      </c>
      <c r="BS9" s="158" t="s">
        <v>175</v>
      </c>
      <c r="BT9" s="158" t="s">
        <v>176</v>
      </c>
      <c r="BU9" s="158" t="s">
        <v>177</v>
      </c>
      <c r="BV9" s="158" t="s">
        <v>178</v>
      </c>
      <c r="BW9" s="158" t="s">
        <v>179</v>
      </c>
      <c r="BX9" s="158" t="s">
        <v>180</v>
      </c>
      <c r="BY9" s="159" t="s">
        <v>181</v>
      </c>
      <c r="BZ9" s="169"/>
      <c r="CA9" s="173"/>
      <c r="CB9" s="39"/>
      <c r="CC9" s="188" t="s">
        <v>169</v>
      </c>
      <c r="CD9" s="158" t="s">
        <v>170</v>
      </c>
      <c r="CE9" s="158" t="s">
        <v>171</v>
      </c>
      <c r="CF9" s="158" t="s">
        <v>172</v>
      </c>
      <c r="CG9" s="158" t="s">
        <v>173</v>
      </c>
      <c r="CH9" s="158" t="s">
        <v>174</v>
      </c>
      <c r="CI9" s="158" t="s">
        <v>175</v>
      </c>
      <c r="CJ9" s="158" t="s">
        <v>176</v>
      </c>
      <c r="CK9" s="158" t="s">
        <v>177</v>
      </c>
      <c r="CL9" s="158" t="s">
        <v>178</v>
      </c>
      <c r="CM9" s="158" t="s">
        <v>179</v>
      </c>
      <c r="CN9" s="158" t="s">
        <v>180</v>
      </c>
      <c r="CO9" s="159" t="s">
        <v>181</v>
      </c>
      <c r="CP9" s="169"/>
      <c r="CQ9" s="173"/>
      <c r="CR9" s="39"/>
    </row>
    <row r="10" ht="16.5" customHeight="1">
      <c r="A10" s="166" t="s">
        <v>182</v>
      </c>
      <c r="B10" s="167">
        <v>1200.0</v>
      </c>
      <c r="C10" s="167">
        <v>1200.0</v>
      </c>
      <c r="D10" s="167">
        <v>1200.0</v>
      </c>
      <c r="E10" s="167">
        <v>1200.0</v>
      </c>
      <c r="F10" s="167">
        <v>1200.0</v>
      </c>
      <c r="G10" s="167">
        <v>1200.0</v>
      </c>
      <c r="H10" s="167">
        <v>1200.0</v>
      </c>
      <c r="I10" s="167">
        <v>1200.0</v>
      </c>
      <c r="J10" s="167">
        <v>1200.0</v>
      </c>
      <c r="K10" s="167">
        <v>1200.0</v>
      </c>
      <c r="L10" s="167">
        <v>1200.0</v>
      </c>
      <c r="M10" s="167">
        <v>1200.0</v>
      </c>
      <c r="N10" s="189" t="s">
        <v>190</v>
      </c>
      <c r="O10" s="190">
        <f>O8-O6</f>
        <v>13486.5</v>
      </c>
      <c r="P10" s="39"/>
      <c r="Q10" s="166" t="s">
        <v>182</v>
      </c>
      <c r="R10" s="167">
        <v>1200.0</v>
      </c>
      <c r="S10" s="167">
        <v>1200.0</v>
      </c>
      <c r="T10" s="167">
        <v>1200.0</v>
      </c>
      <c r="U10" s="167">
        <v>1200.0</v>
      </c>
      <c r="V10" s="167">
        <v>1200.0</v>
      </c>
      <c r="W10" s="167">
        <v>1200.0</v>
      </c>
      <c r="X10" s="167">
        <v>1200.0</v>
      </c>
      <c r="Y10" s="167">
        <v>1200.0</v>
      </c>
      <c r="Z10" s="167">
        <v>1200.0</v>
      </c>
      <c r="AA10" s="167">
        <v>1200.0</v>
      </c>
      <c r="AB10" s="167">
        <v>1200.0</v>
      </c>
      <c r="AC10" s="167">
        <v>1200.0</v>
      </c>
      <c r="AD10" s="191" t="s">
        <v>190</v>
      </c>
      <c r="AE10" s="192">
        <f>AE8-AE6</f>
        <v>26181</v>
      </c>
      <c r="AF10" s="39"/>
      <c r="AG10" s="166" t="s">
        <v>182</v>
      </c>
      <c r="AH10" s="167">
        <v>1200.0</v>
      </c>
      <c r="AI10" s="167">
        <v>1200.0</v>
      </c>
      <c r="AJ10" s="167">
        <v>1200.0</v>
      </c>
      <c r="AK10" s="167">
        <v>1200.0</v>
      </c>
      <c r="AL10" s="167">
        <v>1200.0</v>
      </c>
      <c r="AM10" s="167">
        <v>1200.0</v>
      </c>
      <c r="AN10" s="167">
        <v>1200.0</v>
      </c>
      <c r="AO10" s="167">
        <v>1200.0</v>
      </c>
      <c r="AP10" s="167">
        <v>1200.0</v>
      </c>
      <c r="AQ10" s="167">
        <v>1200.0</v>
      </c>
      <c r="AR10" s="167">
        <v>1200.0</v>
      </c>
      <c r="AS10" s="167">
        <v>1200.0</v>
      </c>
      <c r="AT10" s="191" t="s">
        <v>190</v>
      </c>
      <c r="AU10" s="182">
        <f>AU8-AU6</f>
        <v>6491.5</v>
      </c>
      <c r="AV10" s="39"/>
      <c r="AW10" s="166" t="s">
        <v>182</v>
      </c>
      <c r="AX10" s="167">
        <v>1200.0</v>
      </c>
      <c r="AY10" s="167">
        <v>1200.0</v>
      </c>
      <c r="AZ10" s="167">
        <v>1200.0</v>
      </c>
      <c r="BA10" s="167">
        <v>1200.0</v>
      </c>
      <c r="BB10" s="167">
        <v>1200.0</v>
      </c>
      <c r="BC10" s="167">
        <v>1200.0</v>
      </c>
      <c r="BD10" s="167">
        <v>1200.0</v>
      </c>
      <c r="BE10" s="167">
        <v>1200.0</v>
      </c>
      <c r="BF10" s="167">
        <v>1200.0</v>
      </c>
      <c r="BG10" s="167">
        <v>1200.0</v>
      </c>
      <c r="BH10" s="167">
        <v>1200.0</v>
      </c>
      <c r="BI10" s="167">
        <v>1200.0</v>
      </c>
      <c r="BJ10" s="191" t="s">
        <v>190</v>
      </c>
      <c r="BK10" s="193">
        <f>BK8-BK6</f>
        <v>33641.5</v>
      </c>
      <c r="BL10" s="39"/>
      <c r="BM10" s="166" t="s">
        <v>182</v>
      </c>
      <c r="BN10" s="167">
        <v>1200.0</v>
      </c>
      <c r="BO10" s="167">
        <v>1200.0</v>
      </c>
      <c r="BP10" s="167">
        <v>1200.0</v>
      </c>
      <c r="BQ10" s="167">
        <v>1200.0</v>
      </c>
      <c r="BR10" s="167">
        <v>1200.0</v>
      </c>
      <c r="BS10" s="167">
        <v>1200.0</v>
      </c>
      <c r="BT10" s="167">
        <v>1200.0</v>
      </c>
      <c r="BU10" s="167">
        <v>1200.0</v>
      </c>
      <c r="BV10" s="167">
        <v>1200.0</v>
      </c>
      <c r="BW10" s="167">
        <v>1200.0</v>
      </c>
      <c r="BX10" s="167">
        <v>1200.0</v>
      </c>
      <c r="BY10" s="167">
        <v>1200.0</v>
      </c>
      <c r="BZ10" s="191" t="s">
        <v>190</v>
      </c>
      <c r="CA10" s="184">
        <f>CA8-CA6</f>
        <v>7071</v>
      </c>
      <c r="CB10" s="39"/>
      <c r="CC10" s="166" t="s">
        <v>182</v>
      </c>
      <c r="CD10" s="167">
        <v>1200.0</v>
      </c>
      <c r="CE10" s="167">
        <v>1200.0</v>
      </c>
      <c r="CF10" s="167">
        <v>1200.0</v>
      </c>
      <c r="CG10" s="167">
        <v>1200.0</v>
      </c>
      <c r="CH10" s="167">
        <v>1200.0</v>
      </c>
      <c r="CI10" s="167">
        <v>1200.0</v>
      </c>
      <c r="CJ10" s="167">
        <v>1200.0</v>
      </c>
      <c r="CK10" s="167">
        <v>1200.0</v>
      </c>
      <c r="CL10" s="167">
        <v>1200.0</v>
      </c>
      <c r="CM10" s="167">
        <v>1200.0</v>
      </c>
      <c r="CN10" s="167">
        <v>1200.0</v>
      </c>
      <c r="CO10" s="167">
        <v>1200.0</v>
      </c>
      <c r="CP10" s="174" t="s">
        <v>183</v>
      </c>
      <c r="CQ10" s="184">
        <f>CQ8-CQ6</f>
        <v>12308.5</v>
      </c>
      <c r="CR10" s="39"/>
    </row>
    <row r="11" ht="15.75" customHeight="1">
      <c r="A11" s="166" t="s">
        <v>184</v>
      </c>
      <c r="B11" s="167">
        <f t="shared" ref="B11:M11" si="19">B13*3.5%/12</f>
        <v>2153.375</v>
      </c>
      <c r="C11" s="167">
        <f t="shared" si="19"/>
        <v>2149.875</v>
      </c>
      <c r="D11" s="167">
        <f t="shared" si="19"/>
        <v>2146.375</v>
      </c>
      <c r="E11" s="167">
        <f t="shared" si="19"/>
        <v>2142.875</v>
      </c>
      <c r="F11" s="167">
        <f t="shared" si="19"/>
        <v>2139.375</v>
      </c>
      <c r="G11" s="167">
        <f t="shared" si="19"/>
        <v>2135.875</v>
      </c>
      <c r="H11" s="167">
        <f t="shared" si="19"/>
        <v>2132.375</v>
      </c>
      <c r="I11" s="167">
        <f t="shared" si="19"/>
        <v>2128.875</v>
      </c>
      <c r="J11" s="167">
        <f t="shared" si="19"/>
        <v>2125.375</v>
      </c>
      <c r="K11" s="167">
        <f t="shared" si="19"/>
        <v>2121.875</v>
      </c>
      <c r="L11" s="167">
        <f t="shared" si="19"/>
        <v>2118.375</v>
      </c>
      <c r="M11" s="167">
        <f t="shared" si="19"/>
        <v>2114.875</v>
      </c>
      <c r="N11" s="168"/>
      <c r="O11" s="169"/>
      <c r="P11" s="39"/>
      <c r="Q11" s="166" t="s">
        <v>184</v>
      </c>
      <c r="R11" s="167">
        <f t="shared" ref="R11:AC11" si="20">R13*3.5%/12</f>
        <v>1095.5</v>
      </c>
      <c r="S11" s="167">
        <f t="shared" si="20"/>
        <v>1092</v>
      </c>
      <c r="T11" s="167">
        <f t="shared" si="20"/>
        <v>1088.5</v>
      </c>
      <c r="U11" s="167">
        <f t="shared" si="20"/>
        <v>1085</v>
      </c>
      <c r="V11" s="167">
        <f t="shared" si="20"/>
        <v>1081.5</v>
      </c>
      <c r="W11" s="167">
        <f t="shared" si="20"/>
        <v>1078</v>
      </c>
      <c r="X11" s="167">
        <f t="shared" si="20"/>
        <v>1074.5</v>
      </c>
      <c r="Y11" s="167">
        <f t="shared" si="20"/>
        <v>1071</v>
      </c>
      <c r="Z11" s="167">
        <f t="shared" si="20"/>
        <v>1067.5</v>
      </c>
      <c r="AA11" s="167">
        <f t="shared" si="20"/>
        <v>1064</v>
      </c>
      <c r="AB11" s="167">
        <f t="shared" si="20"/>
        <v>1060.5</v>
      </c>
      <c r="AC11" s="167">
        <f t="shared" si="20"/>
        <v>1057</v>
      </c>
      <c r="AD11" s="169"/>
      <c r="AE11" s="170"/>
      <c r="AF11" s="39"/>
      <c r="AG11" s="166" t="s">
        <v>184</v>
      </c>
      <c r="AH11" s="167">
        <f t="shared" ref="AH11:AS11" si="21">AH13*3.5%/12</f>
        <v>1736.291667</v>
      </c>
      <c r="AI11" s="167">
        <f t="shared" si="21"/>
        <v>1732.791667</v>
      </c>
      <c r="AJ11" s="167">
        <f t="shared" si="21"/>
        <v>1729.291667</v>
      </c>
      <c r="AK11" s="167">
        <f t="shared" si="21"/>
        <v>1725.791667</v>
      </c>
      <c r="AL11" s="167">
        <f t="shared" si="21"/>
        <v>1722.291667</v>
      </c>
      <c r="AM11" s="167">
        <f t="shared" si="21"/>
        <v>1718.791667</v>
      </c>
      <c r="AN11" s="167">
        <f t="shared" si="21"/>
        <v>1715.291667</v>
      </c>
      <c r="AO11" s="167">
        <f t="shared" si="21"/>
        <v>1711.791667</v>
      </c>
      <c r="AP11" s="167">
        <f t="shared" si="21"/>
        <v>1708.291667</v>
      </c>
      <c r="AQ11" s="167">
        <f t="shared" si="21"/>
        <v>1704.791667</v>
      </c>
      <c r="AR11" s="167">
        <f t="shared" si="21"/>
        <v>1701.291667</v>
      </c>
      <c r="AS11" s="167">
        <f t="shared" si="21"/>
        <v>1697.791667</v>
      </c>
      <c r="AT11" s="169"/>
      <c r="AU11" s="169"/>
      <c r="AV11" s="39"/>
      <c r="AW11" s="166" t="s">
        <v>184</v>
      </c>
      <c r="AX11" s="175">
        <f t="shared" ref="AX11:BI11" si="22">AX13*3.5%/12</f>
        <v>2873.791667</v>
      </c>
      <c r="AY11" s="175">
        <f t="shared" si="22"/>
        <v>2870.291667</v>
      </c>
      <c r="AZ11" s="175">
        <f t="shared" si="22"/>
        <v>2866.791667</v>
      </c>
      <c r="BA11" s="175">
        <f t="shared" si="22"/>
        <v>2863.291667</v>
      </c>
      <c r="BB11" s="175">
        <f t="shared" si="22"/>
        <v>2859.791667</v>
      </c>
      <c r="BC11" s="175">
        <f t="shared" si="22"/>
        <v>2856.291667</v>
      </c>
      <c r="BD11" s="175">
        <f t="shared" si="22"/>
        <v>2852.791667</v>
      </c>
      <c r="BE11" s="175">
        <f t="shared" si="22"/>
        <v>2849.291667</v>
      </c>
      <c r="BF11" s="175">
        <f t="shared" si="22"/>
        <v>2845.791667</v>
      </c>
      <c r="BG11" s="175">
        <f t="shared" si="22"/>
        <v>2842.291667</v>
      </c>
      <c r="BH11" s="175">
        <f t="shared" si="22"/>
        <v>2838.791667</v>
      </c>
      <c r="BI11" s="175">
        <f t="shared" si="22"/>
        <v>2835.291667</v>
      </c>
      <c r="BJ11" s="169"/>
      <c r="BK11" s="185"/>
      <c r="BL11" s="39"/>
      <c r="BM11" s="166" t="s">
        <v>184</v>
      </c>
      <c r="BN11" s="175">
        <f t="shared" ref="BN11:BY11" si="23">BN13*3.5%/12</f>
        <v>2688</v>
      </c>
      <c r="BO11" s="175">
        <f t="shared" si="23"/>
        <v>2684.5</v>
      </c>
      <c r="BP11" s="175">
        <f t="shared" si="23"/>
        <v>2681</v>
      </c>
      <c r="BQ11" s="175">
        <f t="shared" si="23"/>
        <v>2677.5</v>
      </c>
      <c r="BR11" s="175">
        <f t="shared" si="23"/>
        <v>2674</v>
      </c>
      <c r="BS11" s="175">
        <f t="shared" si="23"/>
        <v>2670.5</v>
      </c>
      <c r="BT11" s="175">
        <f t="shared" si="23"/>
        <v>2667</v>
      </c>
      <c r="BU11" s="175">
        <f t="shared" si="23"/>
        <v>2663.5</v>
      </c>
      <c r="BV11" s="175">
        <f t="shared" si="23"/>
        <v>2660</v>
      </c>
      <c r="BW11" s="175">
        <f t="shared" si="23"/>
        <v>2656.5</v>
      </c>
      <c r="BX11" s="175">
        <f t="shared" si="23"/>
        <v>2653</v>
      </c>
      <c r="BY11" s="175">
        <f t="shared" si="23"/>
        <v>2649.5</v>
      </c>
      <c r="BZ11" s="169"/>
      <c r="CA11" s="173"/>
      <c r="CB11" s="39"/>
      <c r="CC11" s="166" t="s">
        <v>184</v>
      </c>
      <c r="CD11" s="175">
        <f t="shared" ref="CD11:CO11" si="24">CD13*3.5%/12</f>
        <v>3351.541667</v>
      </c>
      <c r="CE11" s="175">
        <f t="shared" si="24"/>
        <v>3348.041667</v>
      </c>
      <c r="CF11" s="175">
        <f t="shared" si="24"/>
        <v>3344.541667</v>
      </c>
      <c r="CG11" s="175">
        <f t="shared" si="24"/>
        <v>3341.041667</v>
      </c>
      <c r="CH11" s="175">
        <f t="shared" si="24"/>
        <v>3337.541667</v>
      </c>
      <c r="CI11" s="175">
        <f t="shared" si="24"/>
        <v>3334.041667</v>
      </c>
      <c r="CJ11" s="175">
        <f t="shared" si="24"/>
        <v>3330.541667</v>
      </c>
      <c r="CK11" s="175">
        <f t="shared" si="24"/>
        <v>3327.041667</v>
      </c>
      <c r="CL11" s="175">
        <f t="shared" si="24"/>
        <v>3323.541667</v>
      </c>
      <c r="CM11" s="175">
        <f t="shared" si="24"/>
        <v>3320.041667</v>
      </c>
      <c r="CN11" s="175">
        <f t="shared" si="24"/>
        <v>3316.541667</v>
      </c>
      <c r="CO11" s="175">
        <f t="shared" si="24"/>
        <v>3313.041667</v>
      </c>
      <c r="CP11" s="176"/>
      <c r="CQ11" s="173"/>
      <c r="CR11" s="39"/>
    </row>
    <row r="12" ht="16.5" customHeight="1">
      <c r="A12" s="166" t="s">
        <v>185</v>
      </c>
      <c r="B12" s="167">
        <f t="shared" ref="B12:M12" si="25">B10+B11</f>
        <v>3353.375</v>
      </c>
      <c r="C12" s="167">
        <f t="shared" si="25"/>
        <v>3349.875</v>
      </c>
      <c r="D12" s="167">
        <f t="shared" si="25"/>
        <v>3346.375</v>
      </c>
      <c r="E12" s="167">
        <f t="shared" si="25"/>
        <v>3342.875</v>
      </c>
      <c r="F12" s="167">
        <f t="shared" si="25"/>
        <v>3339.375</v>
      </c>
      <c r="G12" s="167">
        <f t="shared" si="25"/>
        <v>3335.875</v>
      </c>
      <c r="H12" s="167">
        <f t="shared" si="25"/>
        <v>3332.375</v>
      </c>
      <c r="I12" s="167">
        <f t="shared" si="25"/>
        <v>3328.875</v>
      </c>
      <c r="J12" s="167">
        <f t="shared" si="25"/>
        <v>3325.375</v>
      </c>
      <c r="K12" s="167">
        <f t="shared" si="25"/>
        <v>3321.875</v>
      </c>
      <c r="L12" s="167">
        <f t="shared" si="25"/>
        <v>3318.375</v>
      </c>
      <c r="M12" s="167">
        <f t="shared" si="25"/>
        <v>3314.875</v>
      </c>
      <c r="N12" s="177" t="s">
        <v>185</v>
      </c>
      <c r="O12" s="178">
        <f>SUM(B12:M12)</f>
        <v>40009.5</v>
      </c>
      <c r="P12" s="39"/>
      <c r="Q12" s="166" t="s">
        <v>185</v>
      </c>
      <c r="R12" s="179">
        <f t="shared" ref="R12:AC12" si="26">R11+R10</f>
        <v>2295.5</v>
      </c>
      <c r="S12" s="179">
        <f t="shared" si="26"/>
        <v>2292</v>
      </c>
      <c r="T12" s="179">
        <f t="shared" si="26"/>
        <v>2288.5</v>
      </c>
      <c r="U12" s="179">
        <f t="shared" si="26"/>
        <v>2285</v>
      </c>
      <c r="V12" s="179">
        <f t="shared" si="26"/>
        <v>2281.5</v>
      </c>
      <c r="W12" s="179">
        <f t="shared" si="26"/>
        <v>2278</v>
      </c>
      <c r="X12" s="179">
        <f t="shared" si="26"/>
        <v>2274.5</v>
      </c>
      <c r="Y12" s="179">
        <f t="shared" si="26"/>
        <v>2271</v>
      </c>
      <c r="Z12" s="179">
        <f t="shared" si="26"/>
        <v>2267.5</v>
      </c>
      <c r="AA12" s="179">
        <f t="shared" si="26"/>
        <v>2264</v>
      </c>
      <c r="AB12" s="179">
        <f t="shared" si="26"/>
        <v>2260.5</v>
      </c>
      <c r="AC12" s="179">
        <f t="shared" si="26"/>
        <v>2257</v>
      </c>
      <c r="AD12" s="180" t="s">
        <v>185</v>
      </c>
      <c r="AE12" s="181">
        <f>SUM(R12:AC12)</f>
        <v>27315</v>
      </c>
      <c r="AF12" s="39"/>
      <c r="AG12" s="166" t="s">
        <v>185</v>
      </c>
      <c r="AH12" s="175">
        <f t="shared" ref="AH12:AS12" si="27">AH11+AH10</f>
        <v>2936.291667</v>
      </c>
      <c r="AI12" s="175">
        <f t="shared" si="27"/>
        <v>2932.791667</v>
      </c>
      <c r="AJ12" s="175">
        <f t="shared" si="27"/>
        <v>2929.291667</v>
      </c>
      <c r="AK12" s="175">
        <f t="shared" si="27"/>
        <v>2925.791667</v>
      </c>
      <c r="AL12" s="175">
        <f t="shared" si="27"/>
        <v>2922.291667</v>
      </c>
      <c r="AM12" s="175">
        <f t="shared" si="27"/>
        <v>2918.791667</v>
      </c>
      <c r="AN12" s="175">
        <f t="shared" si="27"/>
        <v>2915.291667</v>
      </c>
      <c r="AO12" s="175">
        <f t="shared" si="27"/>
        <v>2911.791667</v>
      </c>
      <c r="AP12" s="175">
        <f t="shared" si="27"/>
        <v>2908.291667</v>
      </c>
      <c r="AQ12" s="175">
        <f t="shared" si="27"/>
        <v>2904.791667</v>
      </c>
      <c r="AR12" s="175">
        <f t="shared" si="27"/>
        <v>2901.291667</v>
      </c>
      <c r="AS12" s="175">
        <f t="shared" si="27"/>
        <v>2897.791667</v>
      </c>
      <c r="AT12" s="180" t="s">
        <v>185</v>
      </c>
      <c r="AU12" s="182">
        <f>SUM(AH12:AS12)</f>
        <v>35004.5</v>
      </c>
      <c r="AV12" s="39"/>
      <c r="AW12" s="166" t="s">
        <v>185</v>
      </c>
      <c r="AX12" s="175">
        <f t="shared" ref="AX12:BI12" si="28">AX11+AX10</f>
        <v>4073.791667</v>
      </c>
      <c r="AY12" s="175">
        <f t="shared" si="28"/>
        <v>4070.291667</v>
      </c>
      <c r="AZ12" s="175">
        <f t="shared" si="28"/>
        <v>4066.791667</v>
      </c>
      <c r="BA12" s="175">
        <f t="shared" si="28"/>
        <v>4063.291667</v>
      </c>
      <c r="BB12" s="175">
        <f t="shared" si="28"/>
        <v>4059.791667</v>
      </c>
      <c r="BC12" s="175">
        <f t="shared" si="28"/>
        <v>4056.291667</v>
      </c>
      <c r="BD12" s="175">
        <f t="shared" si="28"/>
        <v>4052.791667</v>
      </c>
      <c r="BE12" s="175">
        <f t="shared" si="28"/>
        <v>4049.291667</v>
      </c>
      <c r="BF12" s="175">
        <f t="shared" si="28"/>
        <v>4045.791667</v>
      </c>
      <c r="BG12" s="175">
        <f t="shared" si="28"/>
        <v>4042.291667</v>
      </c>
      <c r="BH12" s="175">
        <f t="shared" si="28"/>
        <v>4038.791667</v>
      </c>
      <c r="BI12" s="175">
        <f t="shared" si="28"/>
        <v>4035.291667</v>
      </c>
      <c r="BJ12" s="180" t="s">
        <v>185</v>
      </c>
      <c r="BK12" s="183">
        <f>SUM(AX12:BI12)</f>
        <v>48654.5</v>
      </c>
      <c r="BL12" s="39"/>
      <c r="BM12" s="166" t="s">
        <v>185</v>
      </c>
      <c r="BN12" s="175">
        <f t="shared" ref="BN12:BY12" si="29">BN11+BN10</f>
        <v>3888</v>
      </c>
      <c r="BO12" s="175">
        <f t="shared" si="29"/>
        <v>3884.5</v>
      </c>
      <c r="BP12" s="175">
        <f t="shared" si="29"/>
        <v>3881</v>
      </c>
      <c r="BQ12" s="175">
        <f t="shared" si="29"/>
        <v>3877.5</v>
      </c>
      <c r="BR12" s="175">
        <f t="shared" si="29"/>
        <v>3874</v>
      </c>
      <c r="BS12" s="175">
        <f t="shared" si="29"/>
        <v>3870.5</v>
      </c>
      <c r="BT12" s="175">
        <f t="shared" si="29"/>
        <v>3867</v>
      </c>
      <c r="BU12" s="175">
        <f t="shared" si="29"/>
        <v>3863.5</v>
      </c>
      <c r="BV12" s="175">
        <f t="shared" si="29"/>
        <v>3860</v>
      </c>
      <c r="BW12" s="175">
        <f t="shared" si="29"/>
        <v>3856.5</v>
      </c>
      <c r="BX12" s="175">
        <f t="shared" si="29"/>
        <v>3853</v>
      </c>
      <c r="BY12" s="175">
        <f t="shared" si="29"/>
        <v>3849.5</v>
      </c>
      <c r="BZ12" s="180" t="s">
        <v>185</v>
      </c>
      <c r="CA12" s="184">
        <f>SUM(BN12:BY12)</f>
        <v>46425</v>
      </c>
      <c r="CB12" s="39"/>
      <c r="CC12" s="166" t="s">
        <v>185</v>
      </c>
      <c r="CD12" s="175">
        <f t="shared" ref="CD12:CO12" si="30">CD11+CD10</f>
        <v>4551.541667</v>
      </c>
      <c r="CE12" s="175">
        <f t="shared" si="30"/>
        <v>4548.041667</v>
      </c>
      <c r="CF12" s="175">
        <f t="shared" si="30"/>
        <v>4544.541667</v>
      </c>
      <c r="CG12" s="175">
        <f t="shared" si="30"/>
        <v>4541.041667</v>
      </c>
      <c r="CH12" s="175">
        <f t="shared" si="30"/>
        <v>4537.541667</v>
      </c>
      <c r="CI12" s="175">
        <f t="shared" si="30"/>
        <v>4534.041667</v>
      </c>
      <c r="CJ12" s="175">
        <f t="shared" si="30"/>
        <v>4530.541667</v>
      </c>
      <c r="CK12" s="175">
        <f t="shared" si="30"/>
        <v>4527.041667</v>
      </c>
      <c r="CL12" s="175">
        <f t="shared" si="30"/>
        <v>4523.541667</v>
      </c>
      <c r="CM12" s="175">
        <f t="shared" si="30"/>
        <v>4520.041667</v>
      </c>
      <c r="CN12" s="175">
        <f t="shared" si="30"/>
        <v>4516.541667</v>
      </c>
      <c r="CO12" s="175">
        <f t="shared" si="30"/>
        <v>4513.041667</v>
      </c>
      <c r="CP12" s="174" t="s">
        <v>185</v>
      </c>
      <c r="CQ12" s="184">
        <f>SUM(CD12:CO12)</f>
        <v>54387.5</v>
      </c>
      <c r="CR12" s="39"/>
    </row>
    <row r="13" ht="15.75" customHeight="1">
      <c r="A13" s="166" t="s">
        <v>186</v>
      </c>
      <c r="B13" s="167">
        <f>M7-M4</f>
        <v>738300</v>
      </c>
      <c r="C13" s="167">
        <f t="shared" ref="C13:M13" si="31">B13-B10</f>
        <v>737100</v>
      </c>
      <c r="D13" s="167">
        <f t="shared" si="31"/>
        <v>735900</v>
      </c>
      <c r="E13" s="167">
        <f t="shared" si="31"/>
        <v>734700</v>
      </c>
      <c r="F13" s="167">
        <f t="shared" si="31"/>
        <v>733500</v>
      </c>
      <c r="G13" s="167">
        <f t="shared" si="31"/>
        <v>732300</v>
      </c>
      <c r="H13" s="167">
        <f t="shared" si="31"/>
        <v>731100</v>
      </c>
      <c r="I13" s="167">
        <f t="shared" si="31"/>
        <v>729900</v>
      </c>
      <c r="J13" s="167">
        <f t="shared" si="31"/>
        <v>728700</v>
      </c>
      <c r="K13" s="167">
        <f t="shared" si="31"/>
        <v>727500</v>
      </c>
      <c r="L13" s="167">
        <f t="shared" si="31"/>
        <v>726300</v>
      </c>
      <c r="M13" s="167">
        <f t="shared" si="31"/>
        <v>725100</v>
      </c>
      <c r="N13" s="168"/>
      <c r="O13" s="169"/>
      <c r="P13" s="39"/>
      <c r="Q13" s="166" t="s">
        <v>186</v>
      </c>
      <c r="R13" s="179">
        <f>AC7-AC4</f>
        <v>375600</v>
      </c>
      <c r="S13" s="179">
        <f t="shared" ref="S13:AC13" si="32">R13-R10</f>
        <v>374400</v>
      </c>
      <c r="T13" s="179">
        <f t="shared" si="32"/>
        <v>373200</v>
      </c>
      <c r="U13" s="179">
        <f t="shared" si="32"/>
        <v>372000</v>
      </c>
      <c r="V13" s="179">
        <f t="shared" si="32"/>
        <v>370800</v>
      </c>
      <c r="W13" s="179">
        <f t="shared" si="32"/>
        <v>369600</v>
      </c>
      <c r="X13" s="179">
        <f t="shared" si="32"/>
        <v>368400</v>
      </c>
      <c r="Y13" s="179">
        <f t="shared" si="32"/>
        <v>367200</v>
      </c>
      <c r="Z13" s="179">
        <f t="shared" si="32"/>
        <v>366000</v>
      </c>
      <c r="AA13" s="179">
        <f t="shared" si="32"/>
        <v>364800</v>
      </c>
      <c r="AB13" s="179">
        <f t="shared" si="32"/>
        <v>363600</v>
      </c>
      <c r="AC13" s="179">
        <f t="shared" si="32"/>
        <v>362400</v>
      </c>
      <c r="AD13" s="169"/>
      <c r="AE13" s="170"/>
      <c r="AF13" s="39"/>
      <c r="AG13" s="166" t="s">
        <v>186</v>
      </c>
      <c r="AH13" s="175">
        <f>AS7-AT7-AS4</f>
        <v>595300</v>
      </c>
      <c r="AI13" s="175">
        <f t="shared" ref="AI13:AS13" si="33">AH13-AH10</f>
        <v>594100</v>
      </c>
      <c r="AJ13" s="175">
        <f t="shared" si="33"/>
        <v>592900</v>
      </c>
      <c r="AK13" s="175">
        <f t="shared" si="33"/>
        <v>591700</v>
      </c>
      <c r="AL13" s="175">
        <f t="shared" si="33"/>
        <v>590500</v>
      </c>
      <c r="AM13" s="175">
        <f t="shared" si="33"/>
        <v>589300</v>
      </c>
      <c r="AN13" s="175">
        <f t="shared" si="33"/>
        <v>588100</v>
      </c>
      <c r="AO13" s="175">
        <f t="shared" si="33"/>
        <v>586900</v>
      </c>
      <c r="AP13" s="175">
        <f t="shared" si="33"/>
        <v>585700</v>
      </c>
      <c r="AQ13" s="175">
        <f t="shared" si="33"/>
        <v>584500</v>
      </c>
      <c r="AR13" s="175">
        <f t="shared" si="33"/>
        <v>583300</v>
      </c>
      <c r="AS13" s="175">
        <f t="shared" si="33"/>
        <v>582100</v>
      </c>
      <c r="AT13" s="169"/>
      <c r="AU13" s="173"/>
      <c r="AV13" s="39"/>
      <c r="AW13" s="166" t="s">
        <v>186</v>
      </c>
      <c r="AX13" s="175">
        <f>BI7-BJ7-BI4</f>
        <v>985300</v>
      </c>
      <c r="AY13" s="175">
        <f t="shared" ref="AY13:BI13" si="34">AX13-AX10</f>
        <v>984100</v>
      </c>
      <c r="AZ13" s="175">
        <f t="shared" si="34"/>
        <v>982900</v>
      </c>
      <c r="BA13" s="175">
        <f t="shared" si="34"/>
        <v>981700</v>
      </c>
      <c r="BB13" s="175">
        <f t="shared" si="34"/>
        <v>980500</v>
      </c>
      <c r="BC13" s="175">
        <f t="shared" si="34"/>
        <v>979300</v>
      </c>
      <c r="BD13" s="175">
        <f t="shared" si="34"/>
        <v>978100</v>
      </c>
      <c r="BE13" s="175">
        <f t="shared" si="34"/>
        <v>976900</v>
      </c>
      <c r="BF13" s="175">
        <f t="shared" si="34"/>
        <v>975700</v>
      </c>
      <c r="BG13" s="175">
        <f t="shared" si="34"/>
        <v>974500</v>
      </c>
      <c r="BH13" s="175">
        <f t="shared" si="34"/>
        <v>973300</v>
      </c>
      <c r="BI13" s="175">
        <f t="shared" si="34"/>
        <v>972100</v>
      </c>
      <c r="BJ13" s="169"/>
      <c r="BK13" s="185"/>
      <c r="BL13" s="39"/>
      <c r="BM13" s="166" t="s">
        <v>186</v>
      </c>
      <c r="BN13" s="175">
        <f>BY7-BZ7-BY4</f>
        <v>921600</v>
      </c>
      <c r="BO13" s="175">
        <f t="shared" ref="BO13:BY13" si="35">BN13-BN10</f>
        <v>920400</v>
      </c>
      <c r="BP13" s="175">
        <f t="shared" si="35"/>
        <v>919200</v>
      </c>
      <c r="BQ13" s="175">
        <f t="shared" si="35"/>
        <v>918000</v>
      </c>
      <c r="BR13" s="175">
        <f t="shared" si="35"/>
        <v>916800</v>
      </c>
      <c r="BS13" s="175">
        <f t="shared" si="35"/>
        <v>915600</v>
      </c>
      <c r="BT13" s="175">
        <f t="shared" si="35"/>
        <v>914400</v>
      </c>
      <c r="BU13" s="175">
        <f t="shared" si="35"/>
        <v>913200</v>
      </c>
      <c r="BV13" s="175">
        <f t="shared" si="35"/>
        <v>912000</v>
      </c>
      <c r="BW13" s="175">
        <f t="shared" si="35"/>
        <v>910800</v>
      </c>
      <c r="BX13" s="175">
        <f t="shared" si="35"/>
        <v>909600</v>
      </c>
      <c r="BY13" s="175">
        <f t="shared" si="35"/>
        <v>908400</v>
      </c>
      <c r="BZ13" s="169"/>
      <c r="CA13" s="173"/>
      <c r="CB13" s="39"/>
      <c r="CC13" s="166" t="s">
        <v>186</v>
      </c>
      <c r="CD13" s="175">
        <f>CO7-CP7-CO4</f>
        <v>1149100</v>
      </c>
      <c r="CE13" s="175">
        <f t="shared" ref="CE13:CO13" si="36">CD13-CD10</f>
        <v>1147900</v>
      </c>
      <c r="CF13" s="175">
        <f t="shared" si="36"/>
        <v>1146700</v>
      </c>
      <c r="CG13" s="175">
        <f t="shared" si="36"/>
        <v>1145500</v>
      </c>
      <c r="CH13" s="175">
        <f t="shared" si="36"/>
        <v>1144300</v>
      </c>
      <c r="CI13" s="175">
        <f t="shared" si="36"/>
        <v>1143100</v>
      </c>
      <c r="CJ13" s="175">
        <f t="shared" si="36"/>
        <v>1141900</v>
      </c>
      <c r="CK13" s="175">
        <f t="shared" si="36"/>
        <v>1140700</v>
      </c>
      <c r="CL13" s="175">
        <f t="shared" si="36"/>
        <v>1139500</v>
      </c>
      <c r="CM13" s="175">
        <f t="shared" si="36"/>
        <v>1138300</v>
      </c>
      <c r="CN13" s="175">
        <f t="shared" si="36"/>
        <v>1137100</v>
      </c>
      <c r="CO13" s="175">
        <f t="shared" si="36"/>
        <v>1135900</v>
      </c>
      <c r="CP13" s="186"/>
      <c r="CQ13" s="173"/>
      <c r="CR13" s="39"/>
    </row>
    <row r="14" ht="16.5" customHeight="1">
      <c r="A14" s="166" t="s">
        <v>187</v>
      </c>
      <c r="B14" s="167">
        <v>4500.0</v>
      </c>
      <c r="C14" s="167">
        <v>4500.0</v>
      </c>
      <c r="D14" s="167">
        <v>4500.0</v>
      </c>
      <c r="E14" s="167">
        <v>4500.0</v>
      </c>
      <c r="F14" s="167">
        <v>4500.0</v>
      </c>
      <c r="G14" s="167">
        <v>4500.0</v>
      </c>
      <c r="H14" s="167">
        <v>4500.0</v>
      </c>
      <c r="I14" s="167">
        <v>4500.0</v>
      </c>
      <c r="J14" s="167">
        <v>4500.0</v>
      </c>
      <c r="K14" s="167">
        <v>4500.0</v>
      </c>
      <c r="L14" s="167">
        <v>4500.0</v>
      </c>
      <c r="M14" s="167">
        <v>4500.0</v>
      </c>
      <c r="N14" s="177" t="s">
        <v>188</v>
      </c>
      <c r="O14" s="178">
        <f>SUM(B14:M14)</f>
        <v>54000</v>
      </c>
      <c r="P14" s="39"/>
      <c r="Q14" s="166" t="s">
        <v>187</v>
      </c>
      <c r="R14" s="179">
        <v>4500.0</v>
      </c>
      <c r="S14" s="179">
        <v>4500.0</v>
      </c>
      <c r="T14" s="179">
        <v>4500.0</v>
      </c>
      <c r="U14" s="179">
        <v>4500.0</v>
      </c>
      <c r="V14" s="179">
        <v>4500.0</v>
      </c>
      <c r="W14" s="179">
        <v>4500.0</v>
      </c>
      <c r="X14" s="179">
        <v>4500.0</v>
      </c>
      <c r="Y14" s="179">
        <v>4500.0</v>
      </c>
      <c r="Z14" s="179">
        <v>4500.0</v>
      </c>
      <c r="AA14" s="179">
        <v>4500.0</v>
      </c>
      <c r="AB14" s="179">
        <v>4500.0</v>
      </c>
      <c r="AC14" s="179">
        <v>4500.0</v>
      </c>
      <c r="AD14" s="180" t="s">
        <v>188</v>
      </c>
      <c r="AE14" s="181">
        <f>SUM(R14:AC14)</f>
        <v>54000</v>
      </c>
      <c r="AF14" s="39"/>
      <c r="AG14" s="166" t="s">
        <v>187</v>
      </c>
      <c r="AH14" s="179">
        <v>3500.0</v>
      </c>
      <c r="AI14" s="179">
        <v>3500.0</v>
      </c>
      <c r="AJ14" s="179">
        <v>3500.0</v>
      </c>
      <c r="AK14" s="179">
        <v>3500.0</v>
      </c>
      <c r="AL14" s="179">
        <v>3500.0</v>
      </c>
      <c r="AM14" s="179">
        <v>3500.0</v>
      </c>
      <c r="AN14" s="179">
        <v>3500.0</v>
      </c>
      <c r="AO14" s="179">
        <v>3500.0</v>
      </c>
      <c r="AP14" s="179">
        <v>3500.0</v>
      </c>
      <c r="AQ14" s="179">
        <v>3500.0</v>
      </c>
      <c r="AR14" s="179">
        <v>3500.0</v>
      </c>
      <c r="AS14" s="179">
        <v>3500.0</v>
      </c>
      <c r="AT14" s="180" t="s">
        <v>188</v>
      </c>
      <c r="AU14" s="182">
        <f>SUM(AH14:AS14)</f>
        <v>42000</v>
      </c>
      <c r="AV14" s="39"/>
      <c r="AW14" s="166" t="s">
        <v>187</v>
      </c>
      <c r="AX14" s="175">
        <v>6900.0</v>
      </c>
      <c r="AY14" s="175">
        <v>6900.0</v>
      </c>
      <c r="AZ14" s="175">
        <v>6900.0</v>
      </c>
      <c r="BA14" s="175">
        <v>6900.0</v>
      </c>
      <c r="BB14" s="175">
        <v>6900.0</v>
      </c>
      <c r="BC14" s="175">
        <v>6900.0</v>
      </c>
      <c r="BD14" s="175">
        <v>6900.0</v>
      </c>
      <c r="BE14" s="175">
        <v>6900.0</v>
      </c>
      <c r="BF14" s="175">
        <v>6900.0</v>
      </c>
      <c r="BG14" s="175">
        <v>6900.0</v>
      </c>
      <c r="BH14" s="175">
        <v>6900.0</v>
      </c>
      <c r="BI14" s="175">
        <v>6900.0</v>
      </c>
      <c r="BJ14" s="180" t="s">
        <v>188</v>
      </c>
      <c r="BK14" s="183">
        <f>SUM(AX14:BI14)</f>
        <v>82800</v>
      </c>
      <c r="BL14" s="39"/>
      <c r="BM14" s="166" t="s">
        <v>187</v>
      </c>
      <c r="BN14" s="175">
        <v>4500.0</v>
      </c>
      <c r="BO14" s="175">
        <v>4500.0</v>
      </c>
      <c r="BP14" s="175">
        <v>4500.0</v>
      </c>
      <c r="BQ14" s="175">
        <v>4500.0</v>
      </c>
      <c r="BR14" s="175">
        <v>4500.0</v>
      </c>
      <c r="BS14" s="175">
        <v>4500.0</v>
      </c>
      <c r="BT14" s="175">
        <v>4500.0</v>
      </c>
      <c r="BU14" s="175">
        <v>4500.0</v>
      </c>
      <c r="BV14" s="175">
        <v>4500.0</v>
      </c>
      <c r="BW14" s="175">
        <v>4500.0</v>
      </c>
      <c r="BX14" s="175">
        <v>4500.0</v>
      </c>
      <c r="BY14" s="175">
        <v>4500.0</v>
      </c>
      <c r="BZ14" s="180" t="s">
        <v>188</v>
      </c>
      <c r="CA14" s="184">
        <f>SUM(BN14:BY14)</f>
        <v>54000</v>
      </c>
      <c r="CB14" s="39"/>
      <c r="CC14" s="166" t="s">
        <v>187</v>
      </c>
      <c r="CD14" s="175">
        <v>5600.0</v>
      </c>
      <c r="CE14" s="175">
        <v>5600.0</v>
      </c>
      <c r="CF14" s="175">
        <v>5600.0</v>
      </c>
      <c r="CG14" s="175">
        <v>5600.0</v>
      </c>
      <c r="CH14" s="175">
        <v>5600.0</v>
      </c>
      <c r="CI14" s="175">
        <v>5600.0</v>
      </c>
      <c r="CJ14" s="175">
        <v>5600.0</v>
      </c>
      <c r="CK14" s="175">
        <v>5600.0</v>
      </c>
      <c r="CL14" s="175">
        <v>5600.0</v>
      </c>
      <c r="CM14" s="175">
        <v>5600.0</v>
      </c>
      <c r="CN14" s="175">
        <v>5600.0</v>
      </c>
      <c r="CO14" s="175">
        <v>5600.0</v>
      </c>
      <c r="CP14" s="187" t="s">
        <v>189</v>
      </c>
      <c r="CQ14" s="184">
        <f>SUM(CD14:CO14)</f>
        <v>67200</v>
      </c>
      <c r="CR14" s="39"/>
    </row>
    <row r="15" ht="15.75" customHeight="1">
      <c r="A15" s="157" t="s">
        <v>169</v>
      </c>
      <c r="B15" s="158" t="s">
        <v>170</v>
      </c>
      <c r="C15" s="158" t="s">
        <v>171</v>
      </c>
      <c r="D15" s="158" t="s">
        <v>172</v>
      </c>
      <c r="E15" s="158" t="s">
        <v>173</v>
      </c>
      <c r="F15" s="158" t="s">
        <v>174</v>
      </c>
      <c r="G15" s="158" t="s">
        <v>175</v>
      </c>
      <c r="H15" s="158" t="s">
        <v>176</v>
      </c>
      <c r="I15" s="158" t="s">
        <v>177</v>
      </c>
      <c r="J15" s="158" t="s">
        <v>178</v>
      </c>
      <c r="K15" s="158" t="s">
        <v>179</v>
      </c>
      <c r="L15" s="158" t="s">
        <v>180</v>
      </c>
      <c r="M15" s="159" t="s">
        <v>181</v>
      </c>
      <c r="N15" s="168"/>
      <c r="O15" s="169"/>
      <c r="P15" s="39"/>
      <c r="Q15" s="188" t="s">
        <v>169</v>
      </c>
      <c r="R15" s="158" t="s">
        <v>170</v>
      </c>
      <c r="S15" s="158" t="s">
        <v>171</v>
      </c>
      <c r="T15" s="158" t="s">
        <v>172</v>
      </c>
      <c r="U15" s="158" t="s">
        <v>173</v>
      </c>
      <c r="V15" s="158" t="s">
        <v>174</v>
      </c>
      <c r="W15" s="158" t="s">
        <v>175</v>
      </c>
      <c r="X15" s="158" t="s">
        <v>176</v>
      </c>
      <c r="Y15" s="158" t="s">
        <v>177</v>
      </c>
      <c r="Z15" s="158" t="s">
        <v>178</v>
      </c>
      <c r="AA15" s="158" t="s">
        <v>179</v>
      </c>
      <c r="AB15" s="158" t="s">
        <v>180</v>
      </c>
      <c r="AC15" s="159" t="s">
        <v>181</v>
      </c>
      <c r="AD15" s="169"/>
      <c r="AE15" s="170"/>
      <c r="AF15" s="39"/>
      <c r="AG15" s="188" t="s">
        <v>169</v>
      </c>
      <c r="AH15" s="158" t="s">
        <v>170</v>
      </c>
      <c r="AI15" s="158" t="s">
        <v>171</v>
      </c>
      <c r="AJ15" s="158" t="s">
        <v>172</v>
      </c>
      <c r="AK15" s="158" t="s">
        <v>173</v>
      </c>
      <c r="AL15" s="158" t="s">
        <v>174</v>
      </c>
      <c r="AM15" s="158" t="s">
        <v>175</v>
      </c>
      <c r="AN15" s="158" t="s">
        <v>176</v>
      </c>
      <c r="AO15" s="158" t="s">
        <v>177</v>
      </c>
      <c r="AP15" s="158" t="s">
        <v>178</v>
      </c>
      <c r="AQ15" s="158" t="s">
        <v>179</v>
      </c>
      <c r="AR15" s="158" t="s">
        <v>180</v>
      </c>
      <c r="AS15" s="159" t="s">
        <v>181</v>
      </c>
      <c r="AT15" s="169"/>
      <c r="AU15" s="173"/>
      <c r="AV15" s="39"/>
      <c r="AW15" s="188" t="s">
        <v>169</v>
      </c>
      <c r="AX15" s="158" t="s">
        <v>170</v>
      </c>
      <c r="AY15" s="158" t="s">
        <v>171</v>
      </c>
      <c r="AZ15" s="158" t="s">
        <v>172</v>
      </c>
      <c r="BA15" s="158" t="s">
        <v>173</v>
      </c>
      <c r="BB15" s="158" t="s">
        <v>174</v>
      </c>
      <c r="BC15" s="158" t="s">
        <v>175</v>
      </c>
      <c r="BD15" s="158" t="s">
        <v>176</v>
      </c>
      <c r="BE15" s="158" t="s">
        <v>177</v>
      </c>
      <c r="BF15" s="158" t="s">
        <v>178</v>
      </c>
      <c r="BG15" s="158" t="s">
        <v>179</v>
      </c>
      <c r="BH15" s="158" t="s">
        <v>180</v>
      </c>
      <c r="BI15" s="159" t="s">
        <v>181</v>
      </c>
      <c r="BJ15" s="169"/>
      <c r="BK15" s="185"/>
      <c r="BL15" s="39"/>
      <c r="BM15" s="188" t="s">
        <v>169</v>
      </c>
      <c r="BN15" s="158" t="s">
        <v>170</v>
      </c>
      <c r="BO15" s="158" t="s">
        <v>171</v>
      </c>
      <c r="BP15" s="158" t="s">
        <v>172</v>
      </c>
      <c r="BQ15" s="158" t="s">
        <v>173</v>
      </c>
      <c r="BR15" s="158" t="s">
        <v>174</v>
      </c>
      <c r="BS15" s="158" t="s">
        <v>175</v>
      </c>
      <c r="BT15" s="158" t="s">
        <v>176</v>
      </c>
      <c r="BU15" s="158" t="s">
        <v>177</v>
      </c>
      <c r="BV15" s="158" t="s">
        <v>178</v>
      </c>
      <c r="BW15" s="158" t="s">
        <v>179</v>
      </c>
      <c r="BX15" s="158" t="s">
        <v>180</v>
      </c>
      <c r="BY15" s="159" t="s">
        <v>181</v>
      </c>
      <c r="BZ15" s="169"/>
      <c r="CA15" s="173"/>
      <c r="CB15" s="39"/>
      <c r="CC15" s="188" t="s">
        <v>169</v>
      </c>
      <c r="CD15" s="158" t="s">
        <v>170</v>
      </c>
      <c r="CE15" s="158" t="s">
        <v>171</v>
      </c>
      <c r="CF15" s="158" t="s">
        <v>172</v>
      </c>
      <c r="CG15" s="158" t="s">
        <v>173</v>
      </c>
      <c r="CH15" s="158" t="s">
        <v>174</v>
      </c>
      <c r="CI15" s="158" t="s">
        <v>175</v>
      </c>
      <c r="CJ15" s="158" t="s">
        <v>176</v>
      </c>
      <c r="CK15" s="158" t="s">
        <v>177</v>
      </c>
      <c r="CL15" s="158" t="s">
        <v>178</v>
      </c>
      <c r="CM15" s="158" t="s">
        <v>179</v>
      </c>
      <c r="CN15" s="158" t="s">
        <v>180</v>
      </c>
      <c r="CO15" s="159" t="s">
        <v>181</v>
      </c>
      <c r="CP15" s="169"/>
      <c r="CQ15" s="173"/>
      <c r="CR15" s="39"/>
    </row>
    <row r="16" ht="16.5" customHeight="1">
      <c r="A16" s="166" t="s">
        <v>182</v>
      </c>
      <c r="B16" s="167">
        <v>1200.0</v>
      </c>
      <c r="C16" s="167">
        <v>1200.0</v>
      </c>
      <c r="D16" s="167">
        <v>1200.0</v>
      </c>
      <c r="E16" s="167">
        <v>1200.0</v>
      </c>
      <c r="F16" s="167">
        <v>1200.0</v>
      </c>
      <c r="G16" s="167">
        <v>1200.0</v>
      </c>
      <c r="H16" s="167">
        <v>1200.0</v>
      </c>
      <c r="I16" s="167">
        <v>1200.0</v>
      </c>
      <c r="J16" s="167">
        <v>1200.0</v>
      </c>
      <c r="K16" s="167">
        <v>1200.0</v>
      </c>
      <c r="L16" s="167">
        <v>1200.0</v>
      </c>
      <c r="M16" s="167">
        <v>1200.0</v>
      </c>
      <c r="N16" s="189" t="s">
        <v>190</v>
      </c>
      <c r="O16" s="190">
        <f>O14-O12</f>
        <v>13990.5</v>
      </c>
      <c r="P16" s="39"/>
      <c r="Q16" s="166" t="s">
        <v>182</v>
      </c>
      <c r="R16" s="167">
        <v>1200.0</v>
      </c>
      <c r="S16" s="167">
        <v>1200.0</v>
      </c>
      <c r="T16" s="167">
        <v>1200.0</v>
      </c>
      <c r="U16" s="167">
        <v>1200.0</v>
      </c>
      <c r="V16" s="167">
        <v>1200.0</v>
      </c>
      <c r="W16" s="167">
        <v>1200.0</v>
      </c>
      <c r="X16" s="167">
        <v>1200.0</v>
      </c>
      <c r="Y16" s="167">
        <v>1200.0</v>
      </c>
      <c r="Z16" s="167">
        <v>1200.0</v>
      </c>
      <c r="AA16" s="167">
        <v>1200.0</v>
      </c>
      <c r="AB16" s="167">
        <v>1200.0</v>
      </c>
      <c r="AC16" s="167">
        <v>1200.0</v>
      </c>
      <c r="AD16" s="191" t="s">
        <v>190</v>
      </c>
      <c r="AE16" s="192">
        <f>AE14-AE12</f>
        <v>26685</v>
      </c>
      <c r="AF16" s="39"/>
      <c r="AG16" s="166" t="s">
        <v>182</v>
      </c>
      <c r="AH16" s="167">
        <v>1200.0</v>
      </c>
      <c r="AI16" s="167">
        <v>1200.0</v>
      </c>
      <c r="AJ16" s="167">
        <v>1200.0</v>
      </c>
      <c r="AK16" s="167">
        <v>1200.0</v>
      </c>
      <c r="AL16" s="167">
        <v>1200.0</v>
      </c>
      <c r="AM16" s="167">
        <v>1200.0</v>
      </c>
      <c r="AN16" s="167">
        <v>1200.0</v>
      </c>
      <c r="AO16" s="167">
        <v>1200.0</v>
      </c>
      <c r="AP16" s="167">
        <v>1200.0</v>
      </c>
      <c r="AQ16" s="167">
        <v>1200.0</v>
      </c>
      <c r="AR16" s="167">
        <v>1200.0</v>
      </c>
      <c r="AS16" s="167">
        <v>1200.0</v>
      </c>
      <c r="AT16" s="191" t="s">
        <v>190</v>
      </c>
      <c r="AU16" s="182">
        <f>AU14-AU12</f>
        <v>6995.5</v>
      </c>
      <c r="AV16" s="39"/>
      <c r="AW16" s="166" t="s">
        <v>182</v>
      </c>
      <c r="AX16" s="167">
        <v>1200.0</v>
      </c>
      <c r="AY16" s="167">
        <v>1200.0</v>
      </c>
      <c r="AZ16" s="167">
        <v>1200.0</v>
      </c>
      <c r="BA16" s="167">
        <v>1200.0</v>
      </c>
      <c r="BB16" s="167">
        <v>1200.0</v>
      </c>
      <c r="BC16" s="167">
        <v>1200.0</v>
      </c>
      <c r="BD16" s="167">
        <v>1200.0</v>
      </c>
      <c r="BE16" s="167">
        <v>1200.0</v>
      </c>
      <c r="BF16" s="167">
        <v>1200.0</v>
      </c>
      <c r="BG16" s="167">
        <v>1200.0</v>
      </c>
      <c r="BH16" s="167">
        <v>1200.0</v>
      </c>
      <c r="BI16" s="167">
        <v>1200.0</v>
      </c>
      <c r="BJ16" s="191" t="s">
        <v>190</v>
      </c>
      <c r="BK16" s="193">
        <f>BK14-BK12</f>
        <v>34145.5</v>
      </c>
      <c r="BL16" s="39"/>
      <c r="BM16" s="166" t="s">
        <v>182</v>
      </c>
      <c r="BN16" s="167">
        <v>1200.0</v>
      </c>
      <c r="BO16" s="167">
        <v>1200.0</v>
      </c>
      <c r="BP16" s="167">
        <v>1200.0</v>
      </c>
      <c r="BQ16" s="167">
        <v>1200.0</v>
      </c>
      <c r="BR16" s="167">
        <v>1200.0</v>
      </c>
      <c r="BS16" s="167">
        <v>1200.0</v>
      </c>
      <c r="BT16" s="167">
        <v>1200.0</v>
      </c>
      <c r="BU16" s="167">
        <v>1200.0</v>
      </c>
      <c r="BV16" s="167">
        <v>1200.0</v>
      </c>
      <c r="BW16" s="167">
        <v>1200.0</v>
      </c>
      <c r="BX16" s="167">
        <v>1200.0</v>
      </c>
      <c r="BY16" s="167">
        <v>1200.0</v>
      </c>
      <c r="BZ16" s="191" t="s">
        <v>190</v>
      </c>
      <c r="CA16" s="184">
        <f>CA14-CA12</f>
        <v>7575</v>
      </c>
      <c r="CB16" s="39"/>
      <c r="CC16" s="166" t="s">
        <v>182</v>
      </c>
      <c r="CD16" s="167">
        <v>1200.0</v>
      </c>
      <c r="CE16" s="167">
        <v>1200.0</v>
      </c>
      <c r="CF16" s="167">
        <v>1200.0</v>
      </c>
      <c r="CG16" s="167">
        <v>1200.0</v>
      </c>
      <c r="CH16" s="167">
        <v>1200.0</v>
      </c>
      <c r="CI16" s="167">
        <v>1200.0</v>
      </c>
      <c r="CJ16" s="167">
        <v>1200.0</v>
      </c>
      <c r="CK16" s="167">
        <v>1200.0</v>
      </c>
      <c r="CL16" s="167">
        <v>1200.0</v>
      </c>
      <c r="CM16" s="167">
        <v>1200.0</v>
      </c>
      <c r="CN16" s="167">
        <v>1200.0</v>
      </c>
      <c r="CO16" s="167">
        <v>1200.0</v>
      </c>
      <c r="CP16" s="174" t="s">
        <v>183</v>
      </c>
      <c r="CQ16" s="184">
        <f>CQ14-CQ12</f>
        <v>12812.5</v>
      </c>
      <c r="CR16" s="39"/>
    </row>
    <row r="17" ht="15.75" customHeight="1">
      <c r="A17" s="166" t="s">
        <v>184</v>
      </c>
      <c r="B17" s="167">
        <f t="shared" ref="B17:M17" si="37">B19*3.5%/12</f>
        <v>2111.375</v>
      </c>
      <c r="C17" s="167">
        <f t="shared" si="37"/>
        <v>2107.875</v>
      </c>
      <c r="D17" s="167">
        <f t="shared" si="37"/>
        <v>2104.375</v>
      </c>
      <c r="E17" s="167">
        <f t="shared" si="37"/>
        <v>2100.875</v>
      </c>
      <c r="F17" s="167">
        <f t="shared" si="37"/>
        <v>2097.375</v>
      </c>
      <c r="G17" s="167">
        <f t="shared" si="37"/>
        <v>2093.875</v>
      </c>
      <c r="H17" s="167">
        <f t="shared" si="37"/>
        <v>2090.375</v>
      </c>
      <c r="I17" s="167">
        <f t="shared" si="37"/>
        <v>2086.875</v>
      </c>
      <c r="J17" s="167">
        <f t="shared" si="37"/>
        <v>2083.375</v>
      </c>
      <c r="K17" s="167">
        <f t="shared" si="37"/>
        <v>2079.875</v>
      </c>
      <c r="L17" s="167">
        <f t="shared" si="37"/>
        <v>2076.375</v>
      </c>
      <c r="M17" s="167">
        <f t="shared" si="37"/>
        <v>2072.875</v>
      </c>
      <c r="N17" s="168"/>
      <c r="O17" s="169"/>
      <c r="P17" s="39"/>
      <c r="Q17" s="166" t="s">
        <v>184</v>
      </c>
      <c r="R17" s="167">
        <f t="shared" ref="R17:AC17" si="38">R19*3.5%/12</f>
        <v>1053.5</v>
      </c>
      <c r="S17" s="167">
        <f t="shared" si="38"/>
        <v>1050</v>
      </c>
      <c r="T17" s="167">
        <f t="shared" si="38"/>
        <v>1046.5</v>
      </c>
      <c r="U17" s="167">
        <f t="shared" si="38"/>
        <v>1043</v>
      </c>
      <c r="V17" s="167">
        <f t="shared" si="38"/>
        <v>1039.5</v>
      </c>
      <c r="W17" s="167">
        <f t="shared" si="38"/>
        <v>1036</v>
      </c>
      <c r="X17" s="167">
        <f t="shared" si="38"/>
        <v>1032.5</v>
      </c>
      <c r="Y17" s="167">
        <f t="shared" si="38"/>
        <v>1029</v>
      </c>
      <c r="Z17" s="167">
        <f t="shared" si="38"/>
        <v>1025.5</v>
      </c>
      <c r="AA17" s="167">
        <f t="shared" si="38"/>
        <v>1022</v>
      </c>
      <c r="AB17" s="167">
        <f t="shared" si="38"/>
        <v>1018.5</v>
      </c>
      <c r="AC17" s="167">
        <f t="shared" si="38"/>
        <v>1015</v>
      </c>
      <c r="AD17" s="169"/>
      <c r="AE17" s="170"/>
      <c r="AF17" s="39"/>
      <c r="AG17" s="166" t="s">
        <v>184</v>
      </c>
      <c r="AH17" s="167">
        <f t="shared" ref="AH17:AS17" si="39">AH19*3.5%/12</f>
        <v>1694.291667</v>
      </c>
      <c r="AI17" s="167">
        <f t="shared" si="39"/>
        <v>1690.791667</v>
      </c>
      <c r="AJ17" s="167">
        <f t="shared" si="39"/>
        <v>1687.291667</v>
      </c>
      <c r="AK17" s="167">
        <f t="shared" si="39"/>
        <v>1683.791667</v>
      </c>
      <c r="AL17" s="167">
        <f t="shared" si="39"/>
        <v>1680.291667</v>
      </c>
      <c r="AM17" s="167">
        <f t="shared" si="39"/>
        <v>1676.791667</v>
      </c>
      <c r="AN17" s="167">
        <f t="shared" si="39"/>
        <v>1673.291667</v>
      </c>
      <c r="AO17" s="167">
        <f t="shared" si="39"/>
        <v>1669.791667</v>
      </c>
      <c r="AP17" s="167">
        <f t="shared" si="39"/>
        <v>1666.291667</v>
      </c>
      <c r="AQ17" s="167">
        <f t="shared" si="39"/>
        <v>1662.791667</v>
      </c>
      <c r="AR17" s="167">
        <f t="shared" si="39"/>
        <v>1659.291667</v>
      </c>
      <c r="AS17" s="167">
        <f t="shared" si="39"/>
        <v>1655.791667</v>
      </c>
      <c r="AT17" s="169"/>
      <c r="AU17" s="169"/>
      <c r="AV17" s="39"/>
      <c r="AW17" s="166" t="s">
        <v>184</v>
      </c>
      <c r="AX17" s="175">
        <f t="shared" ref="AX17:BI17" si="40">AX19*3.5%/12</f>
        <v>2831.791667</v>
      </c>
      <c r="AY17" s="175">
        <f t="shared" si="40"/>
        <v>2828.291667</v>
      </c>
      <c r="AZ17" s="175">
        <f t="shared" si="40"/>
        <v>2824.791667</v>
      </c>
      <c r="BA17" s="175">
        <f t="shared" si="40"/>
        <v>2821.291667</v>
      </c>
      <c r="BB17" s="175">
        <f t="shared" si="40"/>
        <v>2817.791667</v>
      </c>
      <c r="BC17" s="175">
        <f t="shared" si="40"/>
        <v>2814.291667</v>
      </c>
      <c r="BD17" s="175">
        <f t="shared" si="40"/>
        <v>2810.791667</v>
      </c>
      <c r="BE17" s="175">
        <f t="shared" si="40"/>
        <v>2807.291667</v>
      </c>
      <c r="BF17" s="175">
        <f t="shared" si="40"/>
        <v>2803.791667</v>
      </c>
      <c r="BG17" s="175">
        <f t="shared" si="40"/>
        <v>2800.291667</v>
      </c>
      <c r="BH17" s="175">
        <f t="shared" si="40"/>
        <v>2796.791667</v>
      </c>
      <c r="BI17" s="175">
        <f t="shared" si="40"/>
        <v>2793.291667</v>
      </c>
      <c r="BJ17" s="169"/>
      <c r="BK17" s="185"/>
      <c r="BL17" s="39"/>
      <c r="BM17" s="166" t="s">
        <v>184</v>
      </c>
      <c r="BN17" s="175">
        <f t="shared" ref="BN17:BY17" si="41">BN19*3.5%/12</f>
        <v>2646</v>
      </c>
      <c r="BO17" s="175">
        <f t="shared" si="41"/>
        <v>2642.5</v>
      </c>
      <c r="BP17" s="175">
        <f t="shared" si="41"/>
        <v>2639</v>
      </c>
      <c r="BQ17" s="175">
        <f t="shared" si="41"/>
        <v>2635.5</v>
      </c>
      <c r="BR17" s="175">
        <f t="shared" si="41"/>
        <v>2632</v>
      </c>
      <c r="BS17" s="175">
        <f t="shared" si="41"/>
        <v>2628.5</v>
      </c>
      <c r="BT17" s="175">
        <f t="shared" si="41"/>
        <v>2625</v>
      </c>
      <c r="BU17" s="175">
        <f t="shared" si="41"/>
        <v>2621.5</v>
      </c>
      <c r="BV17" s="175">
        <f t="shared" si="41"/>
        <v>2618</v>
      </c>
      <c r="BW17" s="175">
        <f t="shared" si="41"/>
        <v>2614.5</v>
      </c>
      <c r="BX17" s="175">
        <f t="shared" si="41"/>
        <v>2611</v>
      </c>
      <c r="BY17" s="175">
        <f t="shared" si="41"/>
        <v>2607.5</v>
      </c>
      <c r="BZ17" s="169"/>
      <c r="CA17" s="173"/>
      <c r="CB17" s="39"/>
      <c r="CC17" s="166" t="s">
        <v>184</v>
      </c>
      <c r="CD17" s="175">
        <f t="shared" ref="CD17:CO17" si="42">CD19*3.5%/12</f>
        <v>3309.541667</v>
      </c>
      <c r="CE17" s="175">
        <f t="shared" si="42"/>
        <v>3306.041667</v>
      </c>
      <c r="CF17" s="175">
        <f t="shared" si="42"/>
        <v>3302.541667</v>
      </c>
      <c r="CG17" s="175">
        <f t="shared" si="42"/>
        <v>3299.041667</v>
      </c>
      <c r="CH17" s="175">
        <f t="shared" si="42"/>
        <v>3295.541667</v>
      </c>
      <c r="CI17" s="175">
        <f t="shared" si="42"/>
        <v>3292.041667</v>
      </c>
      <c r="CJ17" s="175">
        <f t="shared" si="42"/>
        <v>3288.541667</v>
      </c>
      <c r="CK17" s="175">
        <f t="shared" si="42"/>
        <v>3285.041667</v>
      </c>
      <c r="CL17" s="175">
        <f t="shared" si="42"/>
        <v>3281.541667</v>
      </c>
      <c r="CM17" s="175">
        <f t="shared" si="42"/>
        <v>3278.041667</v>
      </c>
      <c r="CN17" s="175">
        <f t="shared" si="42"/>
        <v>3274.541667</v>
      </c>
      <c r="CO17" s="175">
        <f t="shared" si="42"/>
        <v>3271.041667</v>
      </c>
      <c r="CP17" s="176"/>
      <c r="CQ17" s="173"/>
      <c r="CR17" s="39"/>
    </row>
    <row r="18" ht="16.5" customHeight="1">
      <c r="A18" s="166" t="s">
        <v>185</v>
      </c>
      <c r="B18" s="167">
        <f t="shared" ref="B18:M18" si="43">B16+B17</f>
        <v>3311.375</v>
      </c>
      <c r="C18" s="167">
        <f t="shared" si="43"/>
        <v>3307.875</v>
      </c>
      <c r="D18" s="167">
        <f t="shared" si="43"/>
        <v>3304.375</v>
      </c>
      <c r="E18" s="167">
        <f t="shared" si="43"/>
        <v>3300.875</v>
      </c>
      <c r="F18" s="167">
        <f t="shared" si="43"/>
        <v>3297.375</v>
      </c>
      <c r="G18" s="167">
        <f t="shared" si="43"/>
        <v>3293.875</v>
      </c>
      <c r="H18" s="167">
        <f t="shared" si="43"/>
        <v>3290.375</v>
      </c>
      <c r="I18" s="167">
        <f t="shared" si="43"/>
        <v>3286.875</v>
      </c>
      <c r="J18" s="167">
        <f t="shared" si="43"/>
        <v>3283.375</v>
      </c>
      <c r="K18" s="167">
        <f t="shared" si="43"/>
        <v>3279.875</v>
      </c>
      <c r="L18" s="167">
        <f t="shared" si="43"/>
        <v>3276.375</v>
      </c>
      <c r="M18" s="167">
        <f t="shared" si="43"/>
        <v>3272.875</v>
      </c>
      <c r="N18" s="177" t="s">
        <v>185</v>
      </c>
      <c r="O18" s="178">
        <f>SUM(B18:M18)</f>
        <v>39505.5</v>
      </c>
      <c r="P18" s="39"/>
      <c r="Q18" s="166" t="s">
        <v>185</v>
      </c>
      <c r="R18" s="179">
        <f t="shared" ref="R18:AC18" si="44">R17+R16</f>
        <v>2253.5</v>
      </c>
      <c r="S18" s="179">
        <f t="shared" si="44"/>
        <v>2250</v>
      </c>
      <c r="T18" s="179">
        <f t="shared" si="44"/>
        <v>2246.5</v>
      </c>
      <c r="U18" s="179">
        <f t="shared" si="44"/>
        <v>2243</v>
      </c>
      <c r="V18" s="179">
        <f t="shared" si="44"/>
        <v>2239.5</v>
      </c>
      <c r="W18" s="179">
        <f t="shared" si="44"/>
        <v>2236</v>
      </c>
      <c r="X18" s="179">
        <f t="shared" si="44"/>
        <v>2232.5</v>
      </c>
      <c r="Y18" s="179">
        <f t="shared" si="44"/>
        <v>2229</v>
      </c>
      <c r="Z18" s="179">
        <f t="shared" si="44"/>
        <v>2225.5</v>
      </c>
      <c r="AA18" s="179">
        <f t="shared" si="44"/>
        <v>2222</v>
      </c>
      <c r="AB18" s="179">
        <f t="shared" si="44"/>
        <v>2218.5</v>
      </c>
      <c r="AC18" s="179">
        <f t="shared" si="44"/>
        <v>2215</v>
      </c>
      <c r="AD18" s="180" t="s">
        <v>185</v>
      </c>
      <c r="AE18" s="181">
        <f>SUM(R18:AC18)</f>
        <v>26811</v>
      </c>
      <c r="AF18" s="39"/>
      <c r="AG18" s="166" t="s">
        <v>185</v>
      </c>
      <c r="AH18" s="175">
        <f t="shared" ref="AH18:AS18" si="45">AH17+AH16</f>
        <v>2894.291667</v>
      </c>
      <c r="AI18" s="175">
        <f t="shared" si="45"/>
        <v>2890.791667</v>
      </c>
      <c r="AJ18" s="175">
        <f t="shared" si="45"/>
        <v>2887.291667</v>
      </c>
      <c r="AK18" s="175">
        <f t="shared" si="45"/>
        <v>2883.791667</v>
      </c>
      <c r="AL18" s="175">
        <f t="shared" si="45"/>
        <v>2880.291667</v>
      </c>
      <c r="AM18" s="175">
        <f t="shared" si="45"/>
        <v>2876.791667</v>
      </c>
      <c r="AN18" s="175">
        <f t="shared" si="45"/>
        <v>2873.291667</v>
      </c>
      <c r="AO18" s="175">
        <f t="shared" si="45"/>
        <v>2869.791667</v>
      </c>
      <c r="AP18" s="175">
        <f t="shared" si="45"/>
        <v>2866.291667</v>
      </c>
      <c r="AQ18" s="175">
        <f t="shared" si="45"/>
        <v>2862.791667</v>
      </c>
      <c r="AR18" s="175">
        <f t="shared" si="45"/>
        <v>2859.291667</v>
      </c>
      <c r="AS18" s="175">
        <f t="shared" si="45"/>
        <v>2855.791667</v>
      </c>
      <c r="AT18" s="180" t="s">
        <v>185</v>
      </c>
      <c r="AU18" s="182">
        <f>SUM(AH18:AS18)</f>
        <v>34500.5</v>
      </c>
      <c r="AV18" s="39"/>
      <c r="AW18" s="166" t="s">
        <v>185</v>
      </c>
      <c r="AX18" s="175">
        <f t="shared" ref="AX18:BI18" si="46">AX17+AX16</f>
        <v>4031.791667</v>
      </c>
      <c r="AY18" s="175">
        <f t="shared" si="46"/>
        <v>4028.291667</v>
      </c>
      <c r="AZ18" s="175">
        <f t="shared" si="46"/>
        <v>4024.791667</v>
      </c>
      <c r="BA18" s="175">
        <f t="shared" si="46"/>
        <v>4021.291667</v>
      </c>
      <c r="BB18" s="175">
        <f t="shared" si="46"/>
        <v>4017.791667</v>
      </c>
      <c r="BC18" s="175">
        <f t="shared" si="46"/>
        <v>4014.291667</v>
      </c>
      <c r="BD18" s="175">
        <f t="shared" si="46"/>
        <v>4010.791667</v>
      </c>
      <c r="BE18" s="175">
        <f t="shared" si="46"/>
        <v>4007.291667</v>
      </c>
      <c r="BF18" s="175">
        <f t="shared" si="46"/>
        <v>4003.791667</v>
      </c>
      <c r="BG18" s="175">
        <f t="shared" si="46"/>
        <v>4000.291667</v>
      </c>
      <c r="BH18" s="175">
        <f t="shared" si="46"/>
        <v>3996.791667</v>
      </c>
      <c r="BI18" s="175">
        <f t="shared" si="46"/>
        <v>3993.291667</v>
      </c>
      <c r="BJ18" s="180" t="s">
        <v>185</v>
      </c>
      <c r="BK18" s="183">
        <f>SUM(AX18:BI18)</f>
        <v>48150.5</v>
      </c>
      <c r="BL18" s="39"/>
      <c r="BM18" s="166" t="s">
        <v>185</v>
      </c>
      <c r="BN18" s="175">
        <f t="shared" ref="BN18:BY18" si="47">BN17+BN16</f>
        <v>3846</v>
      </c>
      <c r="BO18" s="175">
        <f t="shared" si="47"/>
        <v>3842.5</v>
      </c>
      <c r="BP18" s="175">
        <f t="shared" si="47"/>
        <v>3839</v>
      </c>
      <c r="BQ18" s="175">
        <f t="shared" si="47"/>
        <v>3835.5</v>
      </c>
      <c r="BR18" s="175">
        <f t="shared" si="47"/>
        <v>3832</v>
      </c>
      <c r="BS18" s="175">
        <f t="shared" si="47"/>
        <v>3828.5</v>
      </c>
      <c r="BT18" s="175">
        <f t="shared" si="47"/>
        <v>3825</v>
      </c>
      <c r="BU18" s="175">
        <f t="shared" si="47"/>
        <v>3821.5</v>
      </c>
      <c r="BV18" s="175">
        <f t="shared" si="47"/>
        <v>3818</v>
      </c>
      <c r="BW18" s="175">
        <f t="shared" si="47"/>
        <v>3814.5</v>
      </c>
      <c r="BX18" s="175">
        <f t="shared" si="47"/>
        <v>3811</v>
      </c>
      <c r="BY18" s="175">
        <f t="shared" si="47"/>
        <v>3807.5</v>
      </c>
      <c r="BZ18" s="180" t="s">
        <v>185</v>
      </c>
      <c r="CA18" s="184">
        <f>SUM(BN18:BY18)</f>
        <v>45921</v>
      </c>
      <c r="CB18" s="39"/>
      <c r="CC18" s="166" t="s">
        <v>185</v>
      </c>
      <c r="CD18" s="175">
        <f t="shared" ref="CD18:CO18" si="48">CD17+CD16</f>
        <v>4509.541667</v>
      </c>
      <c r="CE18" s="175">
        <f t="shared" si="48"/>
        <v>4506.041667</v>
      </c>
      <c r="CF18" s="175">
        <f t="shared" si="48"/>
        <v>4502.541667</v>
      </c>
      <c r="CG18" s="175">
        <f t="shared" si="48"/>
        <v>4499.041667</v>
      </c>
      <c r="CH18" s="175">
        <f t="shared" si="48"/>
        <v>4495.541667</v>
      </c>
      <c r="CI18" s="175">
        <f t="shared" si="48"/>
        <v>4492.041667</v>
      </c>
      <c r="CJ18" s="175">
        <f t="shared" si="48"/>
        <v>4488.541667</v>
      </c>
      <c r="CK18" s="175">
        <f t="shared" si="48"/>
        <v>4485.041667</v>
      </c>
      <c r="CL18" s="175">
        <f t="shared" si="48"/>
        <v>4481.541667</v>
      </c>
      <c r="CM18" s="175">
        <f t="shared" si="48"/>
        <v>4478.041667</v>
      </c>
      <c r="CN18" s="175">
        <f t="shared" si="48"/>
        <v>4474.541667</v>
      </c>
      <c r="CO18" s="175">
        <f t="shared" si="48"/>
        <v>4471.041667</v>
      </c>
      <c r="CP18" s="174" t="s">
        <v>185</v>
      </c>
      <c r="CQ18" s="184">
        <f>SUM(CD18:CO18)</f>
        <v>53883.5</v>
      </c>
      <c r="CR18" s="39"/>
    </row>
    <row r="19" ht="15.75" customHeight="1">
      <c r="A19" s="166" t="s">
        <v>186</v>
      </c>
      <c r="B19" s="167">
        <f>M13-M10</f>
        <v>723900</v>
      </c>
      <c r="C19" s="167">
        <f t="shared" ref="C19:M19" si="49">B19-B16</f>
        <v>722700</v>
      </c>
      <c r="D19" s="167">
        <f t="shared" si="49"/>
        <v>721500</v>
      </c>
      <c r="E19" s="167">
        <f t="shared" si="49"/>
        <v>720300</v>
      </c>
      <c r="F19" s="167">
        <f t="shared" si="49"/>
        <v>719100</v>
      </c>
      <c r="G19" s="167">
        <f t="shared" si="49"/>
        <v>717900</v>
      </c>
      <c r="H19" s="167">
        <f t="shared" si="49"/>
        <v>716700</v>
      </c>
      <c r="I19" s="167">
        <f t="shared" si="49"/>
        <v>715500</v>
      </c>
      <c r="J19" s="167">
        <f t="shared" si="49"/>
        <v>714300</v>
      </c>
      <c r="K19" s="167">
        <f t="shared" si="49"/>
        <v>713100</v>
      </c>
      <c r="L19" s="167">
        <f t="shared" si="49"/>
        <v>711900</v>
      </c>
      <c r="M19" s="167">
        <f t="shared" si="49"/>
        <v>710700</v>
      </c>
      <c r="N19" s="168"/>
      <c r="O19" s="169"/>
      <c r="P19" s="39"/>
      <c r="Q19" s="166" t="s">
        <v>186</v>
      </c>
      <c r="R19" s="179">
        <f>AC13-AC10</f>
        <v>361200</v>
      </c>
      <c r="S19" s="179">
        <f t="shared" ref="S19:AC19" si="50">R19-R16</f>
        <v>360000</v>
      </c>
      <c r="T19" s="179">
        <f t="shared" si="50"/>
        <v>358800</v>
      </c>
      <c r="U19" s="179">
        <f t="shared" si="50"/>
        <v>357600</v>
      </c>
      <c r="V19" s="179">
        <f t="shared" si="50"/>
        <v>356400</v>
      </c>
      <c r="W19" s="179">
        <f t="shared" si="50"/>
        <v>355200</v>
      </c>
      <c r="X19" s="179">
        <f t="shared" si="50"/>
        <v>354000</v>
      </c>
      <c r="Y19" s="179">
        <f t="shared" si="50"/>
        <v>352800</v>
      </c>
      <c r="Z19" s="179">
        <f t="shared" si="50"/>
        <v>351600</v>
      </c>
      <c r="AA19" s="179">
        <f t="shared" si="50"/>
        <v>350400</v>
      </c>
      <c r="AB19" s="179">
        <f t="shared" si="50"/>
        <v>349200</v>
      </c>
      <c r="AC19" s="179">
        <f t="shared" si="50"/>
        <v>348000</v>
      </c>
      <c r="AD19" s="169"/>
      <c r="AE19" s="170"/>
      <c r="AF19" s="39"/>
      <c r="AG19" s="166" t="s">
        <v>186</v>
      </c>
      <c r="AH19" s="175">
        <f>AS13-AT13-AS10</f>
        <v>580900</v>
      </c>
      <c r="AI19" s="175">
        <f t="shared" ref="AI19:AS19" si="51">AH19-AH16</f>
        <v>579700</v>
      </c>
      <c r="AJ19" s="175">
        <f t="shared" si="51"/>
        <v>578500</v>
      </c>
      <c r="AK19" s="175">
        <f t="shared" si="51"/>
        <v>577300</v>
      </c>
      <c r="AL19" s="175">
        <f t="shared" si="51"/>
        <v>576100</v>
      </c>
      <c r="AM19" s="175">
        <f t="shared" si="51"/>
        <v>574900</v>
      </c>
      <c r="AN19" s="175">
        <f t="shared" si="51"/>
        <v>573700</v>
      </c>
      <c r="AO19" s="175">
        <f t="shared" si="51"/>
        <v>572500</v>
      </c>
      <c r="AP19" s="175">
        <f t="shared" si="51"/>
        <v>571300</v>
      </c>
      <c r="AQ19" s="175">
        <f t="shared" si="51"/>
        <v>570100</v>
      </c>
      <c r="AR19" s="175">
        <f t="shared" si="51"/>
        <v>568900</v>
      </c>
      <c r="AS19" s="175">
        <f t="shared" si="51"/>
        <v>567700</v>
      </c>
      <c r="AT19" s="169"/>
      <c r="AU19" s="173"/>
      <c r="AV19" s="39"/>
      <c r="AW19" s="166" t="s">
        <v>186</v>
      </c>
      <c r="AX19" s="175">
        <f>BI13-BJ13-BI10</f>
        <v>970900</v>
      </c>
      <c r="AY19" s="175">
        <f t="shared" ref="AY19:BI19" si="52">AX19-AX16</f>
        <v>969700</v>
      </c>
      <c r="AZ19" s="175">
        <f t="shared" si="52"/>
        <v>968500</v>
      </c>
      <c r="BA19" s="175">
        <f t="shared" si="52"/>
        <v>967300</v>
      </c>
      <c r="BB19" s="175">
        <f t="shared" si="52"/>
        <v>966100</v>
      </c>
      <c r="BC19" s="175">
        <f t="shared" si="52"/>
        <v>964900</v>
      </c>
      <c r="BD19" s="175">
        <f t="shared" si="52"/>
        <v>963700</v>
      </c>
      <c r="BE19" s="175">
        <f t="shared" si="52"/>
        <v>962500</v>
      </c>
      <c r="BF19" s="175">
        <f t="shared" si="52"/>
        <v>961300</v>
      </c>
      <c r="BG19" s="175">
        <f t="shared" si="52"/>
        <v>960100</v>
      </c>
      <c r="BH19" s="175">
        <f t="shared" si="52"/>
        <v>958900</v>
      </c>
      <c r="BI19" s="175">
        <f t="shared" si="52"/>
        <v>957700</v>
      </c>
      <c r="BJ19" s="169"/>
      <c r="BK19" s="185"/>
      <c r="BL19" s="39"/>
      <c r="BM19" s="166" t="s">
        <v>186</v>
      </c>
      <c r="BN19" s="175">
        <f>BY13-BZ13-BY10</f>
        <v>907200</v>
      </c>
      <c r="BO19" s="175">
        <f t="shared" ref="BO19:BY19" si="53">BN19-BN16</f>
        <v>906000</v>
      </c>
      <c r="BP19" s="175">
        <f t="shared" si="53"/>
        <v>904800</v>
      </c>
      <c r="BQ19" s="175">
        <f t="shared" si="53"/>
        <v>903600</v>
      </c>
      <c r="BR19" s="175">
        <f t="shared" si="53"/>
        <v>902400</v>
      </c>
      <c r="BS19" s="175">
        <f t="shared" si="53"/>
        <v>901200</v>
      </c>
      <c r="BT19" s="175">
        <f t="shared" si="53"/>
        <v>900000</v>
      </c>
      <c r="BU19" s="175">
        <f t="shared" si="53"/>
        <v>898800</v>
      </c>
      <c r="BV19" s="175">
        <f t="shared" si="53"/>
        <v>897600</v>
      </c>
      <c r="BW19" s="175">
        <f t="shared" si="53"/>
        <v>896400</v>
      </c>
      <c r="BX19" s="175">
        <f t="shared" si="53"/>
        <v>895200</v>
      </c>
      <c r="BY19" s="175">
        <f t="shared" si="53"/>
        <v>894000</v>
      </c>
      <c r="BZ19" s="169"/>
      <c r="CA19" s="173"/>
      <c r="CB19" s="39"/>
      <c r="CC19" s="166" t="s">
        <v>186</v>
      </c>
      <c r="CD19" s="175">
        <f>CO13-CP13-CO10</f>
        <v>1134700</v>
      </c>
      <c r="CE19" s="175">
        <f t="shared" ref="CE19:CO19" si="54">CD19-CD16</f>
        <v>1133500</v>
      </c>
      <c r="CF19" s="175">
        <f t="shared" si="54"/>
        <v>1132300</v>
      </c>
      <c r="CG19" s="175">
        <f t="shared" si="54"/>
        <v>1131100</v>
      </c>
      <c r="CH19" s="175">
        <f t="shared" si="54"/>
        <v>1129900</v>
      </c>
      <c r="CI19" s="175">
        <f t="shared" si="54"/>
        <v>1128700</v>
      </c>
      <c r="CJ19" s="175">
        <f t="shared" si="54"/>
        <v>1127500</v>
      </c>
      <c r="CK19" s="175">
        <f t="shared" si="54"/>
        <v>1126300</v>
      </c>
      <c r="CL19" s="175">
        <f t="shared" si="54"/>
        <v>1125100</v>
      </c>
      <c r="CM19" s="175">
        <f t="shared" si="54"/>
        <v>1123900</v>
      </c>
      <c r="CN19" s="175">
        <f t="shared" si="54"/>
        <v>1122700</v>
      </c>
      <c r="CO19" s="175">
        <f t="shared" si="54"/>
        <v>1121500</v>
      </c>
      <c r="CP19" s="186"/>
      <c r="CQ19" s="173"/>
      <c r="CR19" s="39"/>
    </row>
    <row r="20" ht="16.5" customHeight="1">
      <c r="A20" s="166" t="s">
        <v>187</v>
      </c>
      <c r="B20" s="167">
        <v>4500.0</v>
      </c>
      <c r="C20" s="167">
        <v>4500.0</v>
      </c>
      <c r="D20" s="167">
        <v>4500.0</v>
      </c>
      <c r="E20" s="167">
        <v>4500.0</v>
      </c>
      <c r="F20" s="167">
        <v>4500.0</v>
      </c>
      <c r="G20" s="167">
        <v>4500.0</v>
      </c>
      <c r="H20" s="167">
        <v>4500.0</v>
      </c>
      <c r="I20" s="167">
        <v>4500.0</v>
      </c>
      <c r="J20" s="167">
        <v>4500.0</v>
      </c>
      <c r="K20" s="167">
        <v>4500.0</v>
      </c>
      <c r="L20" s="167">
        <v>4500.0</v>
      </c>
      <c r="M20" s="167">
        <v>4500.0</v>
      </c>
      <c r="N20" s="177" t="s">
        <v>188</v>
      </c>
      <c r="O20" s="178">
        <f>SUM(B20:M20)</f>
        <v>54000</v>
      </c>
      <c r="P20" s="39"/>
      <c r="Q20" s="166" t="s">
        <v>187</v>
      </c>
      <c r="R20" s="179">
        <v>4500.0</v>
      </c>
      <c r="S20" s="179">
        <v>4500.0</v>
      </c>
      <c r="T20" s="179">
        <v>4500.0</v>
      </c>
      <c r="U20" s="179">
        <v>4500.0</v>
      </c>
      <c r="V20" s="179">
        <v>4500.0</v>
      </c>
      <c r="W20" s="179">
        <v>4500.0</v>
      </c>
      <c r="X20" s="179">
        <v>4500.0</v>
      </c>
      <c r="Y20" s="179">
        <v>4500.0</v>
      </c>
      <c r="Z20" s="179">
        <v>4500.0</v>
      </c>
      <c r="AA20" s="179">
        <v>4500.0</v>
      </c>
      <c r="AB20" s="179">
        <v>4500.0</v>
      </c>
      <c r="AC20" s="179">
        <v>4500.0</v>
      </c>
      <c r="AD20" s="180" t="s">
        <v>188</v>
      </c>
      <c r="AE20" s="181">
        <f>SUM(R20:AC20)</f>
        <v>54000</v>
      </c>
      <c r="AF20" s="39"/>
      <c r="AG20" s="166" t="s">
        <v>187</v>
      </c>
      <c r="AH20" s="179">
        <v>3500.0</v>
      </c>
      <c r="AI20" s="179">
        <v>3500.0</v>
      </c>
      <c r="AJ20" s="179">
        <v>3500.0</v>
      </c>
      <c r="AK20" s="179">
        <v>3500.0</v>
      </c>
      <c r="AL20" s="179">
        <v>3500.0</v>
      </c>
      <c r="AM20" s="179">
        <v>3500.0</v>
      </c>
      <c r="AN20" s="179">
        <v>3500.0</v>
      </c>
      <c r="AO20" s="179">
        <v>3500.0</v>
      </c>
      <c r="AP20" s="179">
        <v>3500.0</v>
      </c>
      <c r="AQ20" s="179">
        <v>3500.0</v>
      </c>
      <c r="AR20" s="179">
        <v>3500.0</v>
      </c>
      <c r="AS20" s="179">
        <v>3500.0</v>
      </c>
      <c r="AT20" s="180" t="s">
        <v>188</v>
      </c>
      <c r="AU20" s="194">
        <f>SUM(AH20:AS20)</f>
        <v>42000</v>
      </c>
      <c r="AV20" s="39"/>
      <c r="AW20" s="166" t="s">
        <v>187</v>
      </c>
      <c r="AX20" s="175">
        <v>6900.0</v>
      </c>
      <c r="AY20" s="175">
        <v>6900.0</v>
      </c>
      <c r="AZ20" s="175">
        <v>6900.0</v>
      </c>
      <c r="BA20" s="175">
        <v>6900.0</v>
      </c>
      <c r="BB20" s="175">
        <v>6900.0</v>
      </c>
      <c r="BC20" s="175">
        <v>6900.0</v>
      </c>
      <c r="BD20" s="175">
        <v>6900.0</v>
      </c>
      <c r="BE20" s="175">
        <v>6900.0</v>
      </c>
      <c r="BF20" s="175">
        <v>6900.0</v>
      </c>
      <c r="BG20" s="175">
        <v>6900.0</v>
      </c>
      <c r="BH20" s="175">
        <v>6900.0</v>
      </c>
      <c r="BI20" s="175">
        <v>6900.0</v>
      </c>
      <c r="BJ20" s="180" t="s">
        <v>188</v>
      </c>
      <c r="BK20" s="183">
        <f>SUM(AX20:BI20)</f>
        <v>82800</v>
      </c>
      <c r="BL20" s="39"/>
      <c r="BM20" s="166" t="s">
        <v>187</v>
      </c>
      <c r="BN20" s="175">
        <v>4500.0</v>
      </c>
      <c r="BO20" s="175">
        <v>4500.0</v>
      </c>
      <c r="BP20" s="175">
        <v>4500.0</v>
      </c>
      <c r="BQ20" s="175">
        <v>4500.0</v>
      </c>
      <c r="BR20" s="175">
        <v>4500.0</v>
      </c>
      <c r="BS20" s="175">
        <v>4500.0</v>
      </c>
      <c r="BT20" s="175">
        <v>4500.0</v>
      </c>
      <c r="BU20" s="175">
        <v>4500.0</v>
      </c>
      <c r="BV20" s="175">
        <v>4500.0</v>
      </c>
      <c r="BW20" s="175">
        <v>4500.0</v>
      </c>
      <c r="BX20" s="175">
        <v>4500.0</v>
      </c>
      <c r="BY20" s="175">
        <v>4500.0</v>
      </c>
      <c r="BZ20" s="180" t="s">
        <v>188</v>
      </c>
      <c r="CA20" s="184">
        <f>SUM(BN20:BY20)</f>
        <v>54000</v>
      </c>
      <c r="CB20" s="39"/>
      <c r="CC20" s="166" t="s">
        <v>187</v>
      </c>
      <c r="CD20" s="175">
        <v>5600.0</v>
      </c>
      <c r="CE20" s="175">
        <v>5600.0</v>
      </c>
      <c r="CF20" s="175">
        <v>5600.0</v>
      </c>
      <c r="CG20" s="175">
        <v>5600.0</v>
      </c>
      <c r="CH20" s="175">
        <v>5600.0</v>
      </c>
      <c r="CI20" s="175">
        <v>5600.0</v>
      </c>
      <c r="CJ20" s="175">
        <v>5600.0</v>
      </c>
      <c r="CK20" s="175">
        <v>5600.0</v>
      </c>
      <c r="CL20" s="175">
        <v>5600.0</v>
      </c>
      <c r="CM20" s="175">
        <v>5600.0</v>
      </c>
      <c r="CN20" s="175">
        <v>5600.0</v>
      </c>
      <c r="CO20" s="175">
        <v>5600.0</v>
      </c>
      <c r="CP20" s="187" t="s">
        <v>189</v>
      </c>
      <c r="CQ20" s="195">
        <f>SUM(CD20:CO20)</f>
        <v>67200</v>
      </c>
      <c r="CR20" s="39"/>
    </row>
    <row r="21" ht="15.75" customHeight="1">
      <c r="A21" s="157" t="s">
        <v>169</v>
      </c>
      <c r="B21" s="158" t="s">
        <v>170</v>
      </c>
      <c r="C21" s="158" t="s">
        <v>171</v>
      </c>
      <c r="D21" s="158" t="s">
        <v>172</v>
      </c>
      <c r="E21" s="158" t="s">
        <v>173</v>
      </c>
      <c r="F21" s="158" t="s">
        <v>174</v>
      </c>
      <c r="G21" s="158" t="s">
        <v>175</v>
      </c>
      <c r="H21" s="158" t="s">
        <v>176</v>
      </c>
      <c r="I21" s="158" t="s">
        <v>177</v>
      </c>
      <c r="J21" s="158" t="s">
        <v>178</v>
      </c>
      <c r="K21" s="158" t="s">
        <v>179</v>
      </c>
      <c r="L21" s="158" t="s">
        <v>180</v>
      </c>
      <c r="M21" s="159" t="s">
        <v>181</v>
      </c>
      <c r="N21" s="168"/>
      <c r="O21" s="169"/>
      <c r="P21" s="39"/>
      <c r="Q21" s="188" t="s">
        <v>169</v>
      </c>
      <c r="R21" s="158" t="s">
        <v>170</v>
      </c>
      <c r="S21" s="158" t="s">
        <v>171</v>
      </c>
      <c r="T21" s="158" t="s">
        <v>172</v>
      </c>
      <c r="U21" s="158" t="s">
        <v>173</v>
      </c>
      <c r="V21" s="158" t="s">
        <v>174</v>
      </c>
      <c r="W21" s="158" t="s">
        <v>175</v>
      </c>
      <c r="X21" s="158" t="s">
        <v>176</v>
      </c>
      <c r="Y21" s="158" t="s">
        <v>177</v>
      </c>
      <c r="Z21" s="158" t="s">
        <v>178</v>
      </c>
      <c r="AA21" s="158" t="s">
        <v>179</v>
      </c>
      <c r="AB21" s="158" t="s">
        <v>180</v>
      </c>
      <c r="AC21" s="159" t="s">
        <v>181</v>
      </c>
      <c r="AD21" s="169"/>
      <c r="AE21" s="170"/>
      <c r="AF21" s="39"/>
      <c r="AG21" s="188" t="s">
        <v>169</v>
      </c>
      <c r="AH21" s="158" t="s">
        <v>170</v>
      </c>
      <c r="AI21" s="158" t="s">
        <v>171</v>
      </c>
      <c r="AJ21" s="158" t="s">
        <v>172</v>
      </c>
      <c r="AK21" s="158" t="s">
        <v>173</v>
      </c>
      <c r="AL21" s="158" t="s">
        <v>174</v>
      </c>
      <c r="AM21" s="158" t="s">
        <v>175</v>
      </c>
      <c r="AN21" s="158" t="s">
        <v>176</v>
      </c>
      <c r="AO21" s="158" t="s">
        <v>177</v>
      </c>
      <c r="AP21" s="158" t="s">
        <v>178</v>
      </c>
      <c r="AQ21" s="158" t="s">
        <v>179</v>
      </c>
      <c r="AR21" s="158" t="s">
        <v>180</v>
      </c>
      <c r="AS21" s="159" t="s">
        <v>181</v>
      </c>
      <c r="AT21" s="169"/>
      <c r="AU21" s="173"/>
      <c r="AV21" s="39"/>
      <c r="AW21" s="188" t="s">
        <v>169</v>
      </c>
      <c r="AX21" s="158" t="s">
        <v>170</v>
      </c>
      <c r="AY21" s="158" t="s">
        <v>171</v>
      </c>
      <c r="AZ21" s="158" t="s">
        <v>172</v>
      </c>
      <c r="BA21" s="158" t="s">
        <v>173</v>
      </c>
      <c r="BB21" s="158" t="s">
        <v>174</v>
      </c>
      <c r="BC21" s="158" t="s">
        <v>175</v>
      </c>
      <c r="BD21" s="158" t="s">
        <v>176</v>
      </c>
      <c r="BE21" s="158" t="s">
        <v>177</v>
      </c>
      <c r="BF21" s="158" t="s">
        <v>178</v>
      </c>
      <c r="BG21" s="158" t="s">
        <v>179</v>
      </c>
      <c r="BH21" s="158" t="s">
        <v>180</v>
      </c>
      <c r="BI21" s="159" t="s">
        <v>181</v>
      </c>
      <c r="BJ21" s="169"/>
      <c r="BK21" s="185"/>
      <c r="BL21" s="39"/>
      <c r="BM21" s="188" t="s">
        <v>169</v>
      </c>
      <c r="BN21" s="158" t="s">
        <v>170</v>
      </c>
      <c r="BO21" s="158" t="s">
        <v>171</v>
      </c>
      <c r="BP21" s="158" t="s">
        <v>172</v>
      </c>
      <c r="BQ21" s="158" t="s">
        <v>173</v>
      </c>
      <c r="BR21" s="158" t="s">
        <v>174</v>
      </c>
      <c r="BS21" s="158" t="s">
        <v>175</v>
      </c>
      <c r="BT21" s="158" t="s">
        <v>176</v>
      </c>
      <c r="BU21" s="158" t="s">
        <v>177</v>
      </c>
      <c r="BV21" s="158" t="s">
        <v>178</v>
      </c>
      <c r="BW21" s="158" t="s">
        <v>179</v>
      </c>
      <c r="BX21" s="158" t="s">
        <v>180</v>
      </c>
      <c r="BY21" s="159" t="s">
        <v>181</v>
      </c>
      <c r="BZ21" s="169"/>
      <c r="CA21" s="173"/>
      <c r="CB21" s="39"/>
      <c r="CC21" s="188" t="s">
        <v>169</v>
      </c>
      <c r="CD21" s="158" t="s">
        <v>170</v>
      </c>
      <c r="CE21" s="158" t="s">
        <v>171</v>
      </c>
      <c r="CF21" s="158" t="s">
        <v>172</v>
      </c>
      <c r="CG21" s="158" t="s">
        <v>173</v>
      </c>
      <c r="CH21" s="158" t="s">
        <v>174</v>
      </c>
      <c r="CI21" s="158" t="s">
        <v>175</v>
      </c>
      <c r="CJ21" s="158" t="s">
        <v>176</v>
      </c>
      <c r="CK21" s="158" t="s">
        <v>177</v>
      </c>
      <c r="CL21" s="158" t="s">
        <v>178</v>
      </c>
      <c r="CM21" s="158" t="s">
        <v>179</v>
      </c>
      <c r="CN21" s="158" t="s">
        <v>180</v>
      </c>
      <c r="CO21" s="159" t="s">
        <v>181</v>
      </c>
      <c r="CP21" s="169"/>
      <c r="CQ21" s="173"/>
      <c r="CR21" s="39"/>
    </row>
    <row r="22" ht="16.5" customHeight="1">
      <c r="A22" s="166" t="s">
        <v>182</v>
      </c>
      <c r="B22" s="167">
        <v>1200.0</v>
      </c>
      <c r="C22" s="167">
        <v>1200.0</v>
      </c>
      <c r="D22" s="167">
        <v>1200.0</v>
      </c>
      <c r="E22" s="167">
        <v>1200.0</v>
      </c>
      <c r="F22" s="167">
        <v>1200.0</v>
      </c>
      <c r="G22" s="167">
        <v>1200.0</v>
      </c>
      <c r="H22" s="167">
        <v>1200.0</v>
      </c>
      <c r="I22" s="167">
        <v>1200.0</v>
      </c>
      <c r="J22" s="167">
        <v>1200.0</v>
      </c>
      <c r="K22" s="167">
        <v>1200.0</v>
      </c>
      <c r="L22" s="167">
        <v>1200.0</v>
      </c>
      <c r="M22" s="167">
        <v>1200.0</v>
      </c>
      <c r="N22" s="189" t="s">
        <v>190</v>
      </c>
      <c r="O22" s="190">
        <f>O20-O18</f>
        <v>14494.5</v>
      </c>
      <c r="P22" s="39"/>
      <c r="Q22" s="166" t="s">
        <v>182</v>
      </c>
      <c r="R22" s="167">
        <v>1200.0</v>
      </c>
      <c r="S22" s="167">
        <v>1200.0</v>
      </c>
      <c r="T22" s="167">
        <v>1200.0</v>
      </c>
      <c r="U22" s="167">
        <v>1200.0</v>
      </c>
      <c r="V22" s="167">
        <v>1200.0</v>
      </c>
      <c r="W22" s="167">
        <v>1200.0</v>
      </c>
      <c r="X22" s="167">
        <v>1200.0</v>
      </c>
      <c r="Y22" s="167">
        <v>1200.0</v>
      </c>
      <c r="Z22" s="167">
        <v>1200.0</v>
      </c>
      <c r="AA22" s="167">
        <v>1200.0</v>
      </c>
      <c r="AB22" s="167">
        <v>1200.0</v>
      </c>
      <c r="AC22" s="167">
        <v>1200.0</v>
      </c>
      <c r="AD22" s="191" t="s">
        <v>190</v>
      </c>
      <c r="AE22" s="192">
        <f>AE20-AE18</f>
        <v>27189</v>
      </c>
      <c r="AF22" s="39"/>
      <c r="AG22" s="166" t="s">
        <v>182</v>
      </c>
      <c r="AH22" s="167">
        <v>1200.0</v>
      </c>
      <c r="AI22" s="167">
        <v>1200.0</v>
      </c>
      <c r="AJ22" s="167">
        <v>1200.0</v>
      </c>
      <c r="AK22" s="167">
        <v>1200.0</v>
      </c>
      <c r="AL22" s="167">
        <v>1200.0</v>
      </c>
      <c r="AM22" s="167">
        <v>1200.0</v>
      </c>
      <c r="AN22" s="167">
        <v>1200.0</v>
      </c>
      <c r="AO22" s="167">
        <v>1200.0</v>
      </c>
      <c r="AP22" s="167">
        <v>1200.0</v>
      </c>
      <c r="AQ22" s="167">
        <v>1200.0</v>
      </c>
      <c r="AR22" s="167">
        <v>1200.0</v>
      </c>
      <c r="AS22" s="167">
        <v>1200.0</v>
      </c>
      <c r="AT22" s="191" t="s">
        <v>190</v>
      </c>
      <c r="AU22" s="182">
        <f>AU20-AU18</f>
        <v>7499.5</v>
      </c>
      <c r="AV22" s="39"/>
      <c r="AW22" s="166" t="s">
        <v>182</v>
      </c>
      <c r="AX22" s="167">
        <v>1200.0</v>
      </c>
      <c r="AY22" s="167">
        <v>1200.0</v>
      </c>
      <c r="AZ22" s="167">
        <v>1200.0</v>
      </c>
      <c r="BA22" s="167">
        <v>1200.0</v>
      </c>
      <c r="BB22" s="167">
        <v>1200.0</v>
      </c>
      <c r="BC22" s="167">
        <v>1200.0</v>
      </c>
      <c r="BD22" s="167">
        <v>1200.0</v>
      </c>
      <c r="BE22" s="167">
        <v>1200.0</v>
      </c>
      <c r="BF22" s="167">
        <v>1200.0</v>
      </c>
      <c r="BG22" s="167">
        <v>1200.0</v>
      </c>
      <c r="BH22" s="167">
        <v>1200.0</v>
      </c>
      <c r="BI22" s="167">
        <v>1200.0</v>
      </c>
      <c r="BJ22" s="191" t="s">
        <v>190</v>
      </c>
      <c r="BK22" s="193">
        <f>BK20-BK18</f>
        <v>34649.5</v>
      </c>
      <c r="BL22" s="39"/>
      <c r="BM22" s="166" t="s">
        <v>182</v>
      </c>
      <c r="BN22" s="167">
        <v>1200.0</v>
      </c>
      <c r="BO22" s="167">
        <v>1200.0</v>
      </c>
      <c r="BP22" s="167">
        <v>1200.0</v>
      </c>
      <c r="BQ22" s="167">
        <v>1200.0</v>
      </c>
      <c r="BR22" s="167">
        <v>1200.0</v>
      </c>
      <c r="BS22" s="167">
        <v>1200.0</v>
      </c>
      <c r="BT22" s="167">
        <v>1200.0</v>
      </c>
      <c r="BU22" s="167">
        <v>1200.0</v>
      </c>
      <c r="BV22" s="167">
        <v>1200.0</v>
      </c>
      <c r="BW22" s="167">
        <v>1200.0</v>
      </c>
      <c r="BX22" s="167">
        <v>1200.0</v>
      </c>
      <c r="BY22" s="167">
        <v>1200.0</v>
      </c>
      <c r="BZ22" s="191" t="s">
        <v>190</v>
      </c>
      <c r="CA22" s="184">
        <f>CA20-CA18</f>
        <v>8079</v>
      </c>
      <c r="CB22" s="39"/>
      <c r="CC22" s="166" t="s">
        <v>182</v>
      </c>
      <c r="CD22" s="167">
        <v>1200.0</v>
      </c>
      <c r="CE22" s="167">
        <v>1200.0</v>
      </c>
      <c r="CF22" s="167">
        <v>1200.0</v>
      </c>
      <c r="CG22" s="167">
        <v>1200.0</v>
      </c>
      <c r="CH22" s="167">
        <v>1200.0</v>
      </c>
      <c r="CI22" s="167">
        <v>1200.0</v>
      </c>
      <c r="CJ22" s="167">
        <v>1200.0</v>
      </c>
      <c r="CK22" s="167">
        <v>1200.0</v>
      </c>
      <c r="CL22" s="167">
        <v>1200.0</v>
      </c>
      <c r="CM22" s="167">
        <v>1200.0</v>
      </c>
      <c r="CN22" s="167">
        <v>1200.0</v>
      </c>
      <c r="CO22" s="167">
        <v>1200.0</v>
      </c>
      <c r="CP22" s="174" t="s">
        <v>183</v>
      </c>
      <c r="CQ22" s="184">
        <f>CQ20-CQ18</f>
        <v>13316.5</v>
      </c>
      <c r="CR22" s="39"/>
    </row>
    <row r="23" ht="15.75" customHeight="1">
      <c r="A23" s="166" t="s">
        <v>184</v>
      </c>
      <c r="B23" s="167">
        <f t="shared" ref="B23:M23" si="55">B25*3.5%/12</f>
        <v>2069.375</v>
      </c>
      <c r="C23" s="167">
        <f t="shared" si="55"/>
        <v>2065.875</v>
      </c>
      <c r="D23" s="167">
        <f t="shared" si="55"/>
        <v>2062.375</v>
      </c>
      <c r="E23" s="167">
        <f t="shared" si="55"/>
        <v>2058.875</v>
      </c>
      <c r="F23" s="167">
        <f t="shared" si="55"/>
        <v>2055.375</v>
      </c>
      <c r="G23" s="167">
        <f t="shared" si="55"/>
        <v>2051.875</v>
      </c>
      <c r="H23" s="167">
        <f t="shared" si="55"/>
        <v>2048.375</v>
      </c>
      <c r="I23" s="167">
        <f t="shared" si="55"/>
        <v>2044.875</v>
      </c>
      <c r="J23" s="167">
        <f t="shared" si="55"/>
        <v>2041.375</v>
      </c>
      <c r="K23" s="167">
        <f t="shared" si="55"/>
        <v>2037.875</v>
      </c>
      <c r="L23" s="167">
        <f t="shared" si="55"/>
        <v>2034.375</v>
      </c>
      <c r="M23" s="167">
        <f t="shared" si="55"/>
        <v>2030.875</v>
      </c>
      <c r="N23" s="168"/>
      <c r="O23" s="169"/>
      <c r="P23" s="39"/>
      <c r="Q23" s="166" t="s">
        <v>184</v>
      </c>
      <c r="R23" s="167">
        <f t="shared" ref="R23:AC23" si="56">R25*3.5%/12</f>
        <v>1011.5</v>
      </c>
      <c r="S23" s="167">
        <f t="shared" si="56"/>
        <v>1008</v>
      </c>
      <c r="T23" s="167">
        <f t="shared" si="56"/>
        <v>1004.5</v>
      </c>
      <c r="U23" s="167">
        <f t="shared" si="56"/>
        <v>1001</v>
      </c>
      <c r="V23" s="167">
        <f t="shared" si="56"/>
        <v>997.5</v>
      </c>
      <c r="W23" s="167">
        <f t="shared" si="56"/>
        <v>994</v>
      </c>
      <c r="X23" s="167">
        <f t="shared" si="56"/>
        <v>990.5</v>
      </c>
      <c r="Y23" s="167">
        <f t="shared" si="56"/>
        <v>987</v>
      </c>
      <c r="Z23" s="167">
        <f t="shared" si="56"/>
        <v>983.5</v>
      </c>
      <c r="AA23" s="167">
        <f t="shared" si="56"/>
        <v>980</v>
      </c>
      <c r="AB23" s="167">
        <f t="shared" si="56"/>
        <v>976.5</v>
      </c>
      <c r="AC23" s="167">
        <f t="shared" si="56"/>
        <v>973</v>
      </c>
      <c r="AD23" s="169"/>
      <c r="AE23" s="170"/>
      <c r="AF23" s="39"/>
      <c r="AG23" s="166" t="s">
        <v>184</v>
      </c>
      <c r="AH23" s="167">
        <f t="shared" ref="AH23:AS23" si="57">AH25*3.5%/12</f>
        <v>1652.291667</v>
      </c>
      <c r="AI23" s="167">
        <f t="shared" si="57"/>
        <v>1648.791667</v>
      </c>
      <c r="AJ23" s="167">
        <f t="shared" si="57"/>
        <v>1645.291667</v>
      </c>
      <c r="AK23" s="167">
        <f t="shared" si="57"/>
        <v>1641.791667</v>
      </c>
      <c r="AL23" s="167">
        <f t="shared" si="57"/>
        <v>1638.291667</v>
      </c>
      <c r="AM23" s="167">
        <f t="shared" si="57"/>
        <v>1634.791667</v>
      </c>
      <c r="AN23" s="167">
        <f t="shared" si="57"/>
        <v>1631.291667</v>
      </c>
      <c r="AO23" s="167">
        <f t="shared" si="57"/>
        <v>1627.791667</v>
      </c>
      <c r="AP23" s="167">
        <f t="shared" si="57"/>
        <v>1624.291667</v>
      </c>
      <c r="AQ23" s="167">
        <f t="shared" si="57"/>
        <v>1620.791667</v>
      </c>
      <c r="AR23" s="167">
        <f t="shared" si="57"/>
        <v>1617.291667</v>
      </c>
      <c r="AS23" s="167">
        <f t="shared" si="57"/>
        <v>1613.791667</v>
      </c>
      <c r="AT23" s="169"/>
      <c r="AU23" s="169"/>
      <c r="AV23" s="39"/>
      <c r="AW23" s="166" t="s">
        <v>184</v>
      </c>
      <c r="AX23" s="175">
        <f t="shared" ref="AX23:BI23" si="58">AX25*3.5%/12</f>
        <v>2789.791667</v>
      </c>
      <c r="AY23" s="175">
        <f t="shared" si="58"/>
        <v>2786.291667</v>
      </c>
      <c r="AZ23" s="175">
        <f t="shared" si="58"/>
        <v>2782.791667</v>
      </c>
      <c r="BA23" s="175">
        <f t="shared" si="58"/>
        <v>2779.291667</v>
      </c>
      <c r="BB23" s="175">
        <f t="shared" si="58"/>
        <v>2775.791667</v>
      </c>
      <c r="BC23" s="175">
        <f t="shared" si="58"/>
        <v>2772.291667</v>
      </c>
      <c r="BD23" s="175">
        <f t="shared" si="58"/>
        <v>2768.791667</v>
      </c>
      <c r="BE23" s="175">
        <f t="shared" si="58"/>
        <v>2765.291667</v>
      </c>
      <c r="BF23" s="175">
        <f t="shared" si="58"/>
        <v>2761.791667</v>
      </c>
      <c r="BG23" s="175">
        <f t="shared" si="58"/>
        <v>2758.291667</v>
      </c>
      <c r="BH23" s="175">
        <f t="shared" si="58"/>
        <v>2754.791667</v>
      </c>
      <c r="BI23" s="175">
        <f t="shared" si="58"/>
        <v>2751.291667</v>
      </c>
      <c r="BJ23" s="169"/>
      <c r="BK23" s="185"/>
      <c r="BL23" s="39"/>
      <c r="BM23" s="166" t="s">
        <v>184</v>
      </c>
      <c r="BN23" s="175">
        <f t="shared" ref="BN23:BY23" si="59">BN25*3.5%/12</f>
        <v>2604</v>
      </c>
      <c r="BO23" s="175">
        <f t="shared" si="59"/>
        <v>2600.5</v>
      </c>
      <c r="BP23" s="175">
        <f t="shared" si="59"/>
        <v>2597</v>
      </c>
      <c r="BQ23" s="175">
        <f t="shared" si="59"/>
        <v>2593.5</v>
      </c>
      <c r="BR23" s="175">
        <f t="shared" si="59"/>
        <v>2590</v>
      </c>
      <c r="BS23" s="175">
        <f t="shared" si="59"/>
        <v>2586.5</v>
      </c>
      <c r="BT23" s="175">
        <f t="shared" si="59"/>
        <v>2583</v>
      </c>
      <c r="BU23" s="175">
        <f t="shared" si="59"/>
        <v>2579.5</v>
      </c>
      <c r="BV23" s="175">
        <f t="shared" si="59"/>
        <v>2576</v>
      </c>
      <c r="BW23" s="175">
        <f t="shared" si="59"/>
        <v>2572.5</v>
      </c>
      <c r="BX23" s="175">
        <f t="shared" si="59"/>
        <v>2569</v>
      </c>
      <c r="BY23" s="175">
        <f t="shared" si="59"/>
        <v>2565.5</v>
      </c>
      <c r="BZ23" s="169"/>
      <c r="CA23" s="173"/>
      <c r="CB23" s="39"/>
      <c r="CC23" s="166" t="s">
        <v>184</v>
      </c>
      <c r="CD23" s="175">
        <f t="shared" ref="CD23:CO23" si="60">CD25*3.5%/12</f>
        <v>3267.541667</v>
      </c>
      <c r="CE23" s="175">
        <f t="shared" si="60"/>
        <v>3264.041667</v>
      </c>
      <c r="CF23" s="175">
        <f t="shared" si="60"/>
        <v>3260.541667</v>
      </c>
      <c r="CG23" s="175">
        <f t="shared" si="60"/>
        <v>3257.041667</v>
      </c>
      <c r="CH23" s="175">
        <f t="shared" si="60"/>
        <v>3253.541667</v>
      </c>
      <c r="CI23" s="175">
        <f t="shared" si="60"/>
        <v>3250.041667</v>
      </c>
      <c r="CJ23" s="175">
        <f t="shared" si="60"/>
        <v>3246.541667</v>
      </c>
      <c r="CK23" s="175">
        <f t="shared" si="60"/>
        <v>3243.041667</v>
      </c>
      <c r="CL23" s="175">
        <f t="shared" si="60"/>
        <v>3239.541667</v>
      </c>
      <c r="CM23" s="175">
        <f t="shared" si="60"/>
        <v>3236.041667</v>
      </c>
      <c r="CN23" s="175">
        <f t="shared" si="60"/>
        <v>3232.541667</v>
      </c>
      <c r="CO23" s="175">
        <f t="shared" si="60"/>
        <v>3229.041667</v>
      </c>
      <c r="CP23" s="176"/>
      <c r="CQ23" s="173"/>
      <c r="CR23" s="39"/>
    </row>
    <row r="24" ht="16.5" customHeight="1">
      <c r="A24" s="166" t="s">
        <v>185</v>
      </c>
      <c r="B24" s="167">
        <f t="shared" ref="B24:M24" si="61">B22+B23</f>
        <v>3269.375</v>
      </c>
      <c r="C24" s="167">
        <f t="shared" si="61"/>
        <v>3265.875</v>
      </c>
      <c r="D24" s="167">
        <f t="shared" si="61"/>
        <v>3262.375</v>
      </c>
      <c r="E24" s="167">
        <f t="shared" si="61"/>
        <v>3258.875</v>
      </c>
      <c r="F24" s="167">
        <f t="shared" si="61"/>
        <v>3255.375</v>
      </c>
      <c r="G24" s="167">
        <f t="shared" si="61"/>
        <v>3251.875</v>
      </c>
      <c r="H24" s="167">
        <f t="shared" si="61"/>
        <v>3248.375</v>
      </c>
      <c r="I24" s="167">
        <f t="shared" si="61"/>
        <v>3244.875</v>
      </c>
      <c r="J24" s="167">
        <f t="shared" si="61"/>
        <v>3241.375</v>
      </c>
      <c r="K24" s="167">
        <f t="shared" si="61"/>
        <v>3237.875</v>
      </c>
      <c r="L24" s="167">
        <f t="shared" si="61"/>
        <v>3234.375</v>
      </c>
      <c r="M24" s="167">
        <f t="shared" si="61"/>
        <v>3230.875</v>
      </c>
      <c r="N24" s="177" t="s">
        <v>185</v>
      </c>
      <c r="O24" s="178">
        <f>SUM(B24:M24)</f>
        <v>39001.5</v>
      </c>
      <c r="P24" s="39"/>
      <c r="Q24" s="166" t="s">
        <v>185</v>
      </c>
      <c r="R24" s="179">
        <f t="shared" ref="R24:AC24" si="62">R23+R22</f>
        <v>2211.5</v>
      </c>
      <c r="S24" s="179">
        <f t="shared" si="62"/>
        <v>2208</v>
      </c>
      <c r="T24" s="179">
        <f t="shared" si="62"/>
        <v>2204.5</v>
      </c>
      <c r="U24" s="179">
        <f t="shared" si="62"/>
        <v>2201</v>
      </c>
      <c r="V24" s="179">
        <f t="shared" si="62"/>
        <v>2197.5</v>
      </c>
      <c r="W24" s="179">
        <f t="shared" si="62"/>
        <v>2194</v>
      </c>
      <c r="X24" s="179">
        <f t="shared" si="62"/>
        <v>2190.5</v>
      </c>
      <c r="Y24" s="179">
        <f t="shared" si="62"/>
        <v>2187</v>
      </c>
      <c r="Z24" s="179">
        <f t="shared" si="62"/>
        <v>2183.5</v>
      </c>
      <c r="AA24" s="179">
        <f t="shared" si="62"/>
        <v>2180</v>
      </c>
      <c r="AB24" s="179">
        <f t="shared" si="62"/>
        <v>2176.5</v>
      </c>
      <c r="AC24" s="179">
        <f t="shared" si="62"/>
        <v>2173</v>
      </c>
      <c r="AD24" s="180" t="s">
        <v>185</v>
      </c>
      <c r="AE24" s="181">
        <f>SUM(R24:AC24)</f>
        <v>26307</v>
      </c>
      <c r="AF24" s="39"/>
      <c r="AG24" s="166" t="s">
        <v>185</v>
      </c>
      <c r="AH24" s="175">
        <f t="shared" ref="AH24:AS24" si="63">AH23+AH22</f>
        <v>2852.291667</v>
      </c>
      <c r="AI24" s="175">
        <f t="shared" si="63"/>
        <v>2848.791667</v>
      </c>
      <c r="AJ24" s="175">
        <f t="shared" si="63"/>
        <v>2845.291667</v>
      </c>
      <c r="AK24" s="175">
        <f t="shared" si="63"/>
        <v>2841.791667</v>
      </c>
      <c r="AL24" s="175">
        <f t="shared" si="63"/>
        <v>2838.291667</v>
      </c>
      <c r="AM24" s="175">
        <f t="shared" si="63"/>
        <v>2834.791667</v>
      </c>
      <c r="AN24" s="175">
        <f t="shared" si="63"/>
        <v>2831.291667</v>
      </c>
      <c r="AO24" s="175">
        <f t="shared" si="63"/>
        <v>2827.791667</v>
      </c>
      <c r="AP24" s="175">
        <f t="shared" si="63"/>
        <v>2824.291667</v>
      </c>
      <c r="AQ24" s="175">
        <f t="shared" si="63"/>
        <v>2820.791667</v>
      </c>
      <c r="AR24" s="175">
        <f t="shared" si="63"/>
        <v>2817.291667</v>
      </c>
      <c r="AS24" s="175">
        <f t="shared" si="63"/>
        <v>2813.791667</v>
      </c>
      <c r="AT24" s="180" t="s">
        <v>185</v>
      </c>
      <c r="AU24" s="182">
        <f>SUM(AH24:AS24)</f>
        <v>33996.5</v>
      </c>
      <c r="AV24" s="39"/>
      <c r="AW24" s="166" t="s">
        <v>185</v>
      </c>
      <c r="AX24" s="175">
        <f t="shared" ref="AX24:BI24" si="64">AX23+AX22</f>
        <v>3989.791667</v>
      </c>
      <c r="AY24" s="175">
        <f t="shared" si="64"/>
        <v>3986.291667</v>
      </c>
      <c r="AZ24" s="175">
        <f t="shared" si="64"/>
        <v>3982.791667</v>
      </c>
      <c r="BA24" s="175">
        <f t="shared" si="64"/>
        <v>3979.291667</v>
      </c>
      <c r="BB24" s="175">
        <f t="shared" si="64"/>
        <v>3975.791667</v>
      </c>
      <c r="BC24" s="175">
        <f t="shared" si="64"/>
        <v>3972.291667</v>
      </c>
      <c r="BD24" s="175">
        <f t="shared" si="64"/>
        <v>3968.791667</v>
      </c>
      <c r="BE24" s="175">
        <f t="shared" si="64"/>
        <v>3965.291667</v>
      </c>
      <c r="BF24" s="175">
        <f t="shared" si="64"/>
        <v>3961.791667</v>
      </c>
      <c r="BG24" s="175">
        <f t="shared" si="64"/>
        <v>3958.291667</v>
      </c>
      <c r="BH24" s="175">
        <f t="shared" si="64"/>
        <v>3954.791667</v>
      </c>
      <c r="BI24" s="175">
        <f t="shared" si="64"/>
        <v>3951.291667</v>
      </c>
      <c r="BJ24" s="180" t="s">
        <v>185</v>
      </c>
      <c r="BK24" s="183">
        <f>SUM(AX24:BI24)</f>
        <v>47646.5</v>
      </c>
      <c r="BL24" s="39"/>
      <c r="BM24" s="166" t="s">
        <v>185</v>
      </c>
      <c r="BN24" s="175">
        <f t="shared" ref="BN24:BY24" si="65">BN23+BN22</f>
        <v>3804</v>
      </c>
      <c r="BO24" s="175">
        <f t="shared" si="65"/>
        <v>3800.5</v>
      </c>
      <c r="BP24" s="175">
        <f t="shared" si="65"/>
        <v>3797</v>
      </c>
      <c r="BQ24" s="175">
        <f t="shared" si="65"/>
        <v>3793.5</v>
      </c>
      <c r="BR24" s="175">
        <f t="shared" si="65"/>
        <v>3790</v>
      </c>
      <c r="BS24" s="175">
        <f t="shared" si="65"/>
        <v>3786.5</v>
      </c>
      <c r="BT24" s="175">
        <f t="shared" si="65"/>
        <v>3783</v>
      </c>
      <c r="BU24" s="175">
        <f t="shared" si="65"/>
        <v>3779.5</v>
      </c>
      <c r="BV24" s="175">
        <f t="shared" si="65"/>
        <v>3776</v>
      </c>
      <c r="BW24" s="175">
        <f t="shared" si="65"/>
        <v>3772.5</v>
      </c>
      <c r="BX24" s="175">
        <f t="shared" si="65"/>
        <v>3769</v>
      </c>
      <c r="BY24" s="175">
        <f t="shared" si="65"/>
        <v>3765.5</v>
      </c>
      <c r="BZ24" s="180" t="s">
        <v>185</v>
      </c>
      <c r="CA24" s="184">
        <f>SUM(BN24:BY24)</f>
        <v>45417</v>
      </c>
      <c r="CB24" s="39"/>
      <c r="CC24" s="166" t="s">
        <v>185</v>
      </c>
      <c r="CD24" s="175">
        <f t="shared" ref="CD24:CO24" si="66">CD23+CD22</f>
        <v>4467.541667</v>
      </c>
      <c r="CE24" s="175">
        <f t="shared" si="66"/>
        <v>4464.041667</v>
      </c>
      <c r="CF24" s="175">
        <f t="shared" si="66"/>
        <v>4460.541667</v>
      </c>
      <c r="CG24" s="175">
        <f t="shared" si="66"/>
        <v>4457.041667</v>
      </c>
      <c r="CH24" s="175">
        <f t="shared" si="66"/>
        <v>4453.541667</v>
      </c>
      <c r="CI24" s="175">
        <f t="shared" si="66"/>
        <v>4450.041667</v>
      </c>
      <c r="CJ24" s="175">
        <f t="shared" si="66"/>
        <v>4446.541667</v>
      </c>
      <c r="CK24" s="175">
        <f t="shared" si="66"/>
        <v>4443.041667</v>
      </c>
      <c r="CL24" s="175">
        <f t="shared" si="66"/>
        <v>4439.541667</v>
      </c>
      <c r="CM24" s="175">
        <f t="shared" si="66"/>
        <v>4436.041667</v>
      </c>
      <c r="CN24" s="175">
        <f t="shared" si="66"/>
        <v>4432.541667</v>
      </c>
      <c r="CO24" s="175">
        <f t="shared" si="66"/>
        <v>4429.041667</v>
      </c>
      <c r="CP24" s="174" t="s">
        <v>185</v>
      </c>
      <c r="CQ24" s="184">
        <f>SUM(CD24:CO24)</f>
        <v>53379.5</v>
      </c>
      <c r="CR24" s="39"/>
    </row>
    <row r="25" ht="15.75" customHeight="1">
      <c r="A25" s="166" t="s">
        <v>186</v>
      </c>
      <c r="B25" s="167">
        <f>M19-M16</f>
        <v>709500</v>
      </c>
      <c r="C25" s="167">
        <f t="shared" ref="C25:M25" si="67">B25-B22</f>
        <v>708300</v>
      </c>
      <c r="D25" s="167">
        <f t="shared" si="67"/>
        <v>707100</v>
      </c>
      <c r="E25" s="167">
        <f t="shared" si="67"/>
        <v>705900</v>
      </c>
      <c r="F25" s="167">
        <f t="shared" si="67"/>
        <v>704700</v>
      </c>
      <c r="G25" s="167">
        <f t="shared" si="67"/>
        <v>703500</v>
      </c>
      <c r="H25" s="167">
        <f t="shared" si="67"/>
        <v>702300</v>
      </c>
      <c r="I25" s="167">
        <f t="shared" si="67"/>
        <v>701100</v>
      </c>
      <c r="J25" s="167">
        <f t="shared" si="67"/>
        <v>699900</v>
      </c>
      <c r="K25" s="167">
        <f t="shared" si="67"/>
        <v>698700</v>
      </c>
      <c r="L25" s="167">
        <f t="shared" si="67"/>
        <v>697500</v>
      </c>
      <c r="M25" s="167">
        <f t="shared" si="67"/>
        <v>696300</v>
      </c>
      <c r="N25" s="168"/>
      <c r="O25" s="169"/>
      <c r="P25" s="39"/>
      <c r="Q25" s="166" t="s">
        <v>186</v>
      </c>
      <c r="R25" s="179">
        <f>AC19-AC16</f>
        <v>346800</v>
      </c>
      <c r="S25" s="179">
        <f t="shared" ref="S25:AC25" si="68">R25-R22</f>
        <v>345600</v>
      </c>
      <c r="T25" s="179">
        <f t="shared" si="68"/>
        <v>344400</v>
      </c>
      <c r="U25" s="179">
        <f t="shared" si="68"/>
        <v>343200</v>
      </c>
      <c r="V25" s="179">
        <f t="shared" si="68"/>
        <v>342000</v>
      </c>
      <c r="W25" s="179">
        <f t="shared" si="68"/>
        <v>340800</v>
      </c>
      <c r="X25" s="179">
        <f t="shared" si="68"/>
        <v>339600</v>
      </c>
      <c r="Y25" s="179">
        <f t="shared" si="68"/>
        <v>338400</v>
      </c>
      <c r="Z25" s="179">
        <f t="shared" si="68"/>
        <v>337200</v>
      </c>
      <c r="AA25" s="179">
        <f t="shared" si="68"/>
        <v>336000</v>
      </c>
      <c r="AB25" s="179">
        <f t="shared" si="68"/>
        <v>334800</v>
      </c>
      <c r="AC25" s="179">
        <f t="shared" si="68"/>
        <v>333600</v>
      </c>
      <c r="AD25" s="169"/>
      <c r="AE25" s="170"/>
      <c r="AF25" s="39"/>
      <c r="AG25" s="166" t="s">
        <v>186</v>
      </c>
      <c r="AH25" s="175">
        <f>AS19-AT19-AS16</f>
        <v>566500</v>
      </c>
      <c r="AI25" s="175">
        <f t="shared" ref="AI25:AS25" si="69">AH25-AH22</f>
        <v>565300</v>
      </c>
      <c r="AJ25" s="175">
        <f t="shared" si="69"/>
        <v>564100</v>
      </c>
      <c r="AK25" s="175">
        <f t="shared" si="69"/>
        <v>562900</v>
      </c>
      <c r="AL25" s="175">
        <f t="shared" si="69"/>
        <v>561700</v>
      </c>
      <c r="AM25" s="175">
        <f t="shared" si="69"/>
        <v>560500</v>
      </c>
      <c r="AN25" s="175">
        <f t="shared" si="69"/>
        <v>559300</v>
      </c>
      <c r="AO25" s="175">
        <f t="shared" si="69"/>
        <v>558100</v>
      </c>
      <c r="AP25" s="175">
        <f t="shared" si="69"/>
        <v>556900</v>
      </c>
      <c r="AQ25" s="175">
        <f t="shared" si="69"/>
        <v>555700</v>
      </c>
      <c r="AR25" s="175">
        <f t="shared" si="69"/>
        <v>554500</v>
      </c>
      <c r="AS25" s="175">
        <f t="shared" si="69"/>
        <v>553300</v>
      </c>
      <c r="AT25" s="169"/>
      <c r="AU25" s="173"/>
      <c r="AV25" s="39"/>
      <c r="AW25" s="166" t="s">
        <v>186</v>
      </c>
      <c r="AX25" s="175">
        <f>BI19-BJ19-BI16</f>
        <v>956500</v>
      </c>
      <c r="AY25" s="175">
        <f t="shared" ref="AY25:BI25" si="70">AX25-AX22</f>
        <v>955300</v>
      </c>
      <c r="AZ25" s="175">
        <f t="shared" si="70"/>
        <v>954100</v>
      </c>
      <c r="BA25" s="175">
        <f t="shared" si="70"/>
        <v>952900</v>
      </c>
      <c r="BB25" s="175">
        <f t="shared" si="70"/>
        <v>951700</v>
      </c>
      <c r="BC25" s="175">
        <f t="shared" si="70"/>
        <v>950500</v>
      </c>
      <c r="BD25" s="175">
        <f t="shared" si="70"/>
        <v>949300</v>
      </c>
      <c r="BE25" s="175">
        <f t="shared" si="70"/>
        <v>948100</v>
      </c>
      <c r="BF25" s="175">
        <f t="shared" si="70"/>
        <v>946900</v>
      </c>
      <c r="BG25" s="175">
        <f t="shared" si="70"/>
        <v>945700</v>
      </c>
      <c r="BH25" s="175">
        <f t="shared" si="70"/>
        <v>944500</v>
      </c>
      <c r="BI25" s="175">
        <f t="shared" si="70"/>
        <v>943300</v>
      </c>
      <c r="BJ25" s="169"/>
      <c r="BK25" s="185"/>
      <c r="BL25" s="39"/>
      <c r="BM25" s="166" t="s">
        <v>186</v>
      </c>
      <c r="BN25" s="175">
        <f>BY19-BZ19-BY16</f>
        <v>892800</v>
      </c>
      <c r="BO25" s="175">
        <f t="shared" ref="BO25:BY25" si="71">BN25-BN22</f>
        <v>891600</v>
      </c>
      <c r="BP25" s="175">
        <f t="shared" si="71"/>
        <v>890400</v>
      </c>
      <c r="BQ25" s="175">
        <f t="shared" si="71"/>
        <v>889200</v>
      </c>
      <c r="BR25" s="175">
        <f t="shared" si="71"/>
        <v>888000</v>
      </c>
      <c r="BS25" s="175">
        <f t="shared" si="71"/>
        <v>886800</v>
      </c>
      <c r="BT25" s="175">
        <f t="shared" si="71"/>
        <v>885600</v>
      </c>
      <c r="BU25" s="175">
        <f t="shared" si="71"/>
        <v>884400</v>
      </c>
      <c r="BV25" s="175">
        <f t="shared" si="71"/>
        <v>883200</v>
      </c>
      <c r="BW25" s="175">
        <f t="shared" si="71"/>
        <v>882000</v>
      </c>
      <c r="BX25" s="175">
        <f t="shared" si="71"/>
        <v>880800</v>
      </c>
      <c r="BY25" s="175">
        <f t="shared" si="71"/>
        <v>879600</v>
      </c>
      <c r="BZ25" s="169"/>
      <c r="CA25" s="173"/>
      <c r="CB25" s="39"/>
      <c r="CC25" s="166" t="s">
        <v>186</v>
      </c>
      <c r="CD25" s="175">
        <f>CO19-CP19-CO16</f>
        <v>1120300</v>
      </c>
      <c r="CE25" s="175">
        <f t="shared" ref="CE25:CO25" si="72">CD25-CD22</f>
        <v>1119100</v>
      </c>
      <c r="CF25" s="175">
        <f t="shared" si="72"/>
        <v>1117900</v>
      </c>
      <c r="CG25" s="175">
        <f t="shared" si="72"/>
        <v>1116700</v>
      </c>
      <c r="CH25" s="175">
        <f t="shared" si="72"/>
        <v>1115500</v>
      </c>
      <c r="CI25" s="175">
        <f t="shared" si="72"/>
        <v>1114300</v>
      </c>
      <c r="CJ25" s="175">
        <f t="shared" si="72"/>
        <v>1113100</v>
      </c>
      <c r="CK25" s="175">
        <f t="shared" si="72"/>
        <v>1111900</v>
      </c>
      <c r="CL25" s="175">
        <f t="shared" si="72"/>
        <v>1110700</v>
      </c>
      <c r="CM25" s="175">
        <f t="shared" si="72"/>
        <v>1109500</v>
      </c>
      <c r="CN25" s="175">
        <f t="shared" si="72"/>
        <v>1108300</v>
      </c>
      <c r="CO25" s="175">
        <f t="shared" si="72"/>
        <v>1107100</v>
      </c>
      <c r="CP25" s="186"/>
      <c r="CQ25" s="173"/>
      <c r="CR25" s="39"/>
    </row>
    <row r="26" ht="16.5" customHeight="1">
      <c r="A26" s="166" t="s">
        <v>187</v>
      </c>
      <c r="B26" s="167">
        <v>4500.0</v>
      </c>
      <c r="C26" s="167">
        <v>4500.0</v>
      </c>
      <c r="D26" s="167">
        <v>4500.0</v>
      </c>
      <c r="E26" s="167">
        <v>4500.0</v>
      </c>
      <c r="F26" s="167">
        <v>4500.0</v>
      </c>
      <c r="G26" s="167">
        <v>4500.0</v>
      </c>
      <c r="H26" s="167">
        <v>4500.0</v>
      </c>
      <c r="I26" s="167">
        <v>4500.0</v>
      </c>
      <c r="J26" s="167">
        <v>4500.0</v>
      </c>
      <c r="K26" s="167">
        <v>4500.0</v>
      </c>
      <c r="L26" s="167">
        <v>4500.0</v>
      </c>
      <c r="M26" s="167">
        <v>4500.0</v>
      </c>
      <c r="N26" s="177" t="s">
        <v>188</v>
      </c>
      <c r="O26" s="178">
        <f>SUM(B26:M26)</f>
        <v>54000</v>
      </c>
      <c r="P26" s="39"/>
      <c r="Q26" s="166" t="s">
        <v>187</v>
      </c>
      <c r="R26" s="179">
        <v>4500.0</v>
      </c>
      <c r="S26" s="179">
        <v>4500.0</v>
      </c>
      <c r="T26" s="179">
        <v>4500.0</v>
      </c>
      <c r="U26" s="179">
        <v>4500.0</v>
      </c>
      <c r="V26" s="179">
        <v>4500.0</v>
      </c>
      <c r="W26" s="179">
        <v>4500.0</v>
      </c>
      <c r="X26" s="179">
        <v>4500.0</v>
      </c>
      <c r="Y26" s="179">
        <v>4500.0</v>
      </c>
      <c r="Z26" s="179">
        <v>4500.0</v>
      </c>
      <c r="AA26" s="179">
        <v>4500.0</v>
      </c>
      <c r="AB26" s="179">
        <v>4500.0</v>
      </c>
      <c r="AC26" s="179">
        <v>4500.0</v>
      </c>
      <c r="AD26" s="180" t="s">
        <v>188</v>
      </c>
      <c r="AE26" s="181">
        <f>SUM(R26:AC26)</f>
        <v>54000</v>
      </c>
      <c r="AF26" s="39"/>
      <c r="AG26" s="166" t="s">
        <v>187</v>
      </c>
      <c r="AH26" s="179">
        <v>3500.0</v>
      </c>
      <c r="AI26" s="179">
        <v>3500.0</v>
      </c>
      <c r="AJ26" s="179">
        <v>3500.0</v>
      </c>
      <c r="AK26" s="179">
        <v>3500.0</v>
      </c>
      <c r="AL26" s="179">
        <v>3500.0</v>
      </c>
      <c r="AM26" s="179">
        <v>3500.0</v>
      </c>
      <c r="AN26" s="179">
        <v>3500.0</v>
      </c>
      <c r="AO26" s="179">
        <v>3500.0</v>
      </c>
      <c r="AP26" s="179">
        <v>3500.0</v>
      </c>
      <c r="AQ26" s="179">
        <v>3500.0</v>
      </c>
      <c r="AR26" s="179">
        <v>3500.0</v>
      </c>
      <c r="AS26" s="179">
        <v>3500.0</v>
      </c>
      <c r="AT26" s="180" t="s">
        <v>188</v>
      </c>
      <c r="AU26" s="182">
        <f>SUM(AH26:AS26)</f>
        <v>42000</v>
      </c>
      <c r="AV26" s="39"/>
      <c r="AW26" s="166" t="s">
        <v>187</v>
      </c>
      <c r="AX26" s="175">
        <v>6900.0</v>
      </c>
      <c r="AY26" s="175">
        <v>6900.0</v>
      </c>
      <c r="AZ26" s="175">
        <v>6900.0</v>
      </c>
      <c r="BA26" s="175">
        <v>6900.0</v>
      </c>
      <c r="BB26" s="175">
        <v>6900.0</v>
      </c>
      <c r="BC26" s="175">
        <v>6900.0</v>
      </c>
      <c r="BD26" s="175">
        <v>6900.0</v>
      </c>
      <c r="BE26" s="175">
        <v>6900.0</v>
      </c>
      <c r="BF26" s="175">
        <v>6900.0</v>
      </c>
      <c r="BG26" s="175">
        <v>6900.0</v>
      </c>
      <c r="BH26" s="175">
        <v>6900.0</v>
      </c>
      <c r="BI26" s="175">
        <v>6900.0</v>
      </c>
      <c r="BJ26" s="180" t="s">
        <v>188</v>
      </c>
      <c r="BK26" s="183">
        <f>SUM(AX26:BI26)</f>
        <v>82800</v>
      </c>
      <c r="BL26" s="39"/>
      <c r="BM26" s="166" t="s">
        <v>187</v>
      </c>
      <c r="BN26" s="175">
        <v>4500.0</v>
      </c>
      <c r="BO26" s="175">
        <v>4500.0</v>
      </c>
      <c r="BP26" s="175">
        <v>4500.0</v>
      </c>
      <c r="BQ26" s="175">
        <v>4500.0</v>
      </c>
      <c r="BR26" s="175">
        <v>4500.0</v>
      </c>
      <c r="BS26" s="175">
        <v>4500.0</v>
      </c>
      <c r="BT26" s="175">
        <v>4500.0</v>
      </c>
      <c r="BU26" s="175">
        <v>4500.0</v>
      </c>
      <c r="BV26" s="175">
        <v>4500.0</v>
      </c>
      <c r="BW26" s="175">
        <v>4500.0</v>
      </c>
      <c r="BX26" s="175">
        <v>4500.0</v>
      </c>
      <c r="BY26" s="175">
        <v>4500.0</v>
      </c>
      <c r="BZ26" s="180" t="s">
        <v>188</v>
      </c>
      <c r="CA26" s="184">
        <f>SUM(BN26:BY26)</f>
        <v>54000</v>
      </c>
      <c r="CB26" s="39"/>
      <c r="CC26" s="166" t="s">
        <v>187</v>
      </c>
      <c r="CD26" s="175">
        <v>5600.0</v>
      </c>
      <c r="CE26" s="175">
        <v>5600.0</v>
      </c>
      <c r="CF26" s="175">
        <v>5600.0</v>
      </c>
      <c r="CG26" s="175">
        <v>5600.0</v>
      </c>
      <c r="CH26" s="175">
        <v>5600.0</v>
      </c>
      <c r="CI26" s="175">
        <v>5600.0</v>
      </c>
      <c r="CJ26" s="175">
        <v>5600.0</v>
      </c>
      <c r="CK26" s="175">
        <v>5600.0</v>
      </c>
      <c r="CL26" s="175">
        <v>5600.0</v>
      </c>
      <c r="CM26" s="175">
        <v>5600.0</v>
      </c>
      <c r="CN26" s="175">
        <v>5600.0</v>
      </c>
      <c r="CO26" s="175">
        <v>5600.0</v>
      </c>
      <c r="CP26" s="187" t="s">
        <v>189</v>
      </c>
      <c r="CQ26" s="184">
        <f>SUM(CD26:CO26)</f>
        <v>67200</v>
      </c>
      <c r="CR26" s="39"/>
    </row>
    <row r="27" ht="15.75" customHeight="1">
      <c r="A27" s="157" t="s">
        <v>169</v>
      </c>
      <c r="B27" s="158" t="s">
        <v>170</v>
      </c>
      <c r="C27" s="158" t="s">
        <v>171</v>
      </c>
      <c r="D27" s="158" t="s">
        <v>172</v>
      </c>
      <c r="E27" s="158" t="s">
        <v>173</v>
      </c>
      <c r="F27" s="158" t="s">
        <v>174</v>
      </c>
      <c r="G27" s="158" t="s">
        <v>175</v>
      </c>
      <c r="H27" s="158" t="s">
        <v>176</v>
      </c>
      <c r="I27" s="158" t="s">
        <v>177</v>
      </c>
      <c r="J27" s="158" t="s">
        <v>178</v>
      </c>
      <c r="K27" s="158" t="s">
        <v>179</v>
      </c>
      <c r="L27" s="158" t="s">
        <v>180</v>
      </c>
      <c r="M27" s="159" t="s">
        <v>181</v>
      </c>
      <c r="N27" s="168"/>
      <c r="O27" s="169"/>
      <c r="P27" s="39"/>
      <c r="Q27" s="188" t="s">
        <v>169</v>
      </c>
      <c r="R27" s="158" t="s">
        <v>170</v>
      </c>
      <c r="S27" s="158" t="s">
        <v>171</v>
      </c>
      <c r="T27" s="158" t="s">
        <v>172</v>
      </c>
      <c r="U27" s="158" t="s">
        <v>173</v>
      </c>
      <c r="V27" s="158" t="s">
        <v>174</v>
      </c>
      <c r="W27" s="158" t="s">
        <v>175</v>
      </c>
      <c r="X27" s="158" t="s">
        <v>176</v>
      </c>
      <c r="Y27" s="158" t="s">
        <v>177</v>
      </c>
      <c r="Z27" s="158" t="s">
        <v>178</v>
      </c>
      <c r="AA27" s="158" t="s">
        <v>179</v>
      </c>
      <c r="AB27" s="158" t="s">
        <v>180</v>
      </c>
      <c r="AC27" s="159" t="s">
        <v>181</v>
      </c>
      <c r="AD27" s="169"/>
      <c r="AE27" s="170"/>
      <c r="AF27" s="39"/>
      <c r="AG27" s="188" t="s">
        <v>169</v>
      </c>
      <c r="AH27" s="158" t="s">
        <v>170</v>
      </c>
      <c r="AI27" s="158" t="s">
        <v>171</v>
      </c>
      <c r="AJ27" s="158" t="s">
        <v>172</v>
      </c>
      <c r="AK27" s="158" t="s">
        <v>173</v>
      </c>
      <c r="AL27" s="158" t="s">
        <v>174</v>
      </c>
      <c r="AM27" s="158" t="s">
        <v>175</v>
      </c>
      <c r="AN27" s="158" t="s">
        <v>176</v>
      </c>
      <c r="AO27" s="158" t="s">
        <v>177</v>
      </c>
      <c r="AP27" s="158" t="s">
        <v>178</v>
      </c>
      <c r="AQ27" s="158" t="s">
        <v>179</v>
      </c>
      <c r="AR27" s="158" t="s">
        <v>180</v>
      </c>
      <c r="AS27" s="159" t="s">
        <v>181</v>
      </c>
      <c r="AT27" s="169"/>
      <c r="AU27" s="173"/>
      <c r="AV27" s="39"/>
      <c r="AW27" s="188" t="s">
        <v>169</v>
      </c>
      <c r="AX27" s="158" t="s">
        <v>170</v>
      </c>
      <c r="AY27" s="158" t="s">
        <v>171</v>
      </c>
      <c r="AZ27" s="158" t="s">
        <v>172</v>
      </c>
      <c r="BA27" s="158" t="s">
        <v>173</v>
      </c>
      <c r="BB27" s="158" t="s">
        <v>174</v>
      </c>
      <c r="BC27" s="158" t="s">
        <v>175</v>
      </c>
      <c r="BD27" s="158" t="s">
        <v>176</v>
      </c>
      <c r="BE27" s="158" t="s">
        <v>177</v>
      </c>
      <c r="BF27" s="158" t="s">
        <v>178</v>
      </c>
      <c r="BG27" s="158" t="s">
        <v>179</v>
      </c>
      <c r="BH27" s="158" t="s">
        <v>180</v>
      </c>
      <c r="BI27" s="159" t="s">
        <v>181</v>
      </c>
      <c r="BJ27" s="169"/>
      <c r="BK27" s="185"/>
      <c r="BL27" s="39"/>
      <c r="BM27" s="188" t="s">
        <v>169</v>
      </c>
      <c r="BN27" s="158" t="s">
        <v>170</v>
      </c>
      <c r="BO27" s="158" t="s">
        <v>171</v>
      </c>
      <c r="BP27" s="158" t="s">
        <v>172</v>
      </c>
      <c r="BQ27" s="158" t="s">
        <v>173</v>
      </c>
      <c r="BR27" s="158" t="s">
        <v>174</v>
      </c>
      <c r="BS27" s="158" t="s">
        <v>175</v>
      </c>
      <c r="BT27" s="158" t="s">
        <v>176</v>
      </c>
      <c r="BU27" s="158" t="s">
        <v>177</v>
      </c>
      <c r="BV27" s="158" t="s">
        <v>178</v>
      </c>
      <c r="BW27" s="158" t="s">
        <v>179</v>
      </c>
      <c r="BX27" s="158" t="s">
        <v>180</v>
      </c>
      <c r="BY27" s="159" t="s">
        <v>181</v>
      </c>
      <c r="BZ27" s="169"/>
      <c r="CA27" s="173"/>
      <c r="CB27" s="39"/>
      <c r="CC27" s="188" t="s">
        <v>169</v>
      </c>
      <c r="CD27" s="158" t="s">
        <v>170</v>
      </c>
      <c r="CE27" s="158" t="s">
        <v>171</v>
      </c>
      <c r="CF27" s="158" t="s">
        <v>172</v>
      </c>
      <c r="CG27" s="158" t="s">
        <v>173</v>
      </c>
      <c r="CH27" s="158" t="s">
        <v>174</v>
      </c>
      <c r="CI27" s="158" t="s">
        <v>175</v>
      </c>
      <c r="CJ27" s="158" t="s">
        <v>176</v>
      </c>
      <c r="CK27" s="158" t="s">
        <v>177</v>
      </c>
      <c r="CL27" s="158" t="s">
        <v>178</v>
      </c>
      <c r="CM27" s="158" t="s">
        <v>179</v>
      </c>
      <c r="CN27" s="158" t="s">
        <v>180</v>
      </c>
      <c r="CO27" s="159" t="s">
        <v>181</v>
      </c>
      <c r="CP27" s="169"/>
      <c r="CQ27" s="173"/>
      <c r="CR27" s="39"/>
    </row>
    <row r="28" ht="16.5" customHeight="1">
      <c r="A28" s="166" t="s">
        <v>182</v>
      </c>
      <c r="B28" s="167">
        <v>1200.0</v>
      </c>
      <c r="C28" s="167">
        <v>1200.0</v>
      </c>
      <c r="D28" s="167">
        <v>1200.0</v>
      </c>
      <c r="E28" s="167">
        <v>1200.0</v>
      </c>
      <c r="F28" s="167">
        <v>1200.0</v>
      </c>
      <c r="G28" s="167">
        <v>1200.0</v>
      </c>
      <c r="H28" s="167">
        <v>1200.0</v>
      </c>
      <c r="I28" s="167">
        <v>1200.0</v>
      </c>
      <c r="J28" s="167">
        <v>1200.0</v>
      </c>
      <c r="K28" s="167">
        <v>1200.0</v>
      </c>
      <c r="L28" s="167">
        <v>1200.0</v>
      </c>
      <c r="M28" s="167">
        <v>1200.0</v>
      </c>
      <c r="N28" s="189" t="s">
        <v>190</v>
      </c>
      <c r="O28" s="190">
        <f>O26-O24</f>
        <v>14998.5</v>
      </c>
      <c r="P28" s="39"/>
      <c r="Q28" s="166" t="s">
        <v>182</v>
      </c>
      <c r="R28" s="167">
        <v>1200.0</v>
      </c>
      <c r="S28" s="167">
        <v>1200.0</v>
      </c>
      <c r="T28" s="167">
        <v>1200.0</v>
      </c>
      <c r="U28" s="167">
        <v>1200.0</v>
      </c>
      <c r="V28" s="167">
        <v>1200.0</v>
      </c>
      <c r="W28" s="167">
        <v>1200.0</v>
      </c>
      <c r="X28" s="167">
        <v>1200.0</v>
      </c>
      <c r="Y28" s="167">
        <v>1200.0</v>
      </c>
      <c r="Z28" s="167">
        <v>1200.0</v>
      </c>
      <c r="AA28" s="167">
        <v>1200.0</v>
      </c>
      <c r="AB28" s="167">
        <v>1200.0</v>
      </c>
      <c r="AC28" s="167">
        <v>1200.0</v>
      </c>
      <c r="AD28" s="191" t="s">
        <v>190</v>
      </c>
      <c r="AE28" s="192">
        <f>AE26-AE24</f>
        <v>27693</v>
      </c>
      <c r="AF28" s="39"/>
      <c r="AG28" s="166" t="s">
        <v>182</v>
      </c>
      <c r="AH28" s="167">
        <v>1200.0</v>
      </c>
      <c r="AI28" s="167">
        <v>1200.0</v>
      </c>
      <c r="AJ28" s="167">
        <v>1200.0</v>
      </c>
      <c r="AK28" s="167">
        <v>1200.0</v>
      </c>
      <c r="AL28" s="167">
        <v>1200.0</v>
      </c>
      <c r="AM28" s="167">
        <v>1200.0</v>
      </c>
      <c r="AN28" s="167">
        <v>1200.0</v>
      </c>
      <c r="AO28" s="167">
        <v>1200.0</v>
      </c>
      <c r="AP28" s="167">
        <v>1200.0</v>
      </c>
      <c r="AQ28" s="167">
        <v>1200.0</v>
      </c>
      <c r="AR28" s="167">
        <v>1200.0</v>
      </c>
      <c r="AS28" s="167">
        <v>1200.0</v>
      </c>
      <c r="AT28" s="191" t="s">
        <v>190</v>
      </c>
      <c r="AU28" s="182">
        <f>AU26-AU24</f>
        <v>8003.5</v>
      </c>
      <c r="AV28" s="39"/>
      <c r="AW28" s="166" t="s">
        <v>182</v>
      </c>
      <c r="AX28" s="167">
        <v>1200.0</v>
      </c>
      <c r="AY28" s="167">
        <v>1200.0</v>
      </c>
      <c r="AZ28" s="167">
        <v>1200.0</v>
      </c>
      <c r="BA28" s="167">
        <v>1200.0</v>
      </c>
      <c r="BB28" s="167">
        <v>1200.0</v>
      </c>
      <c r="BC28" s="167">
        <v>1200.0</v>
      </c>
      <c r="BD28" s="167">
        <v>1200.0</v>
      </c>
      <c r="BE28" s="167">
        <v>1200.0</v>
      </c>
      <c r="BF28" s="167">
        <v>1200.0</v>
      </c>
      <c r="BG28" s="167">
        <v>1200.0</v>
      </c>
      <c r="BH28" s="167">
        <v>1200.0</v>
      </c>
      <c r="BI28" s="167">
        <v>1200.0</v>
      </c>
      <c r="BJ28" s="191" t="s">
        <v>190</v>
      </c>
      <c r="BK28" s="193">
        <f>BK26-BK24</f>
        <v>35153.5</v>
      </c>
      <c r="BL28" s="39"/>
      <c r="BM28" s="166" t="s">
        <v>182</v>
      </c>
      <c r="BN28" s="167">
        <v>1200.0</v>
      </c>
      <c r="BO28" s="167">
        <v>1200.0</v>
      </c>
      <c r="BP28" s="167">
        <v>1200.0</v>
      </c>
      <c r="BQ28" s="167">
        <v>1200.0</v>
      </c>
      <c r="BR28" s="167">
        <v>1200.0</v>
      </c>
      <c r="BS28" s="167">
        <v>1200.0</v>
      </c>
      <c r="BT28" s="167">
        <v>1200.0</v>
      </c>
      <c r="BU28" s="167">
        <v>1200.0</v>
      </c>
      <c r="BV28" s="167">
        <v>1200.0</v>
      </c>
      <c r="BW28" s="167">
        <v>1200.0</v>
      </c>
      <c r="BX28" s="167">
        <v>1200.0</v>
      </c>
      <c r="BY28" s="167">
        <v>1200.0</v>
      </c>
      <c r="BZ28" s="191" t="s">
        <v>190</v>
      </c>
      <c r="CA28" s="184">
        <f>CA26-CA23</f>
        <v>54000</v>
      </c>
      <c r="CB28" s="39"/>
      <c r="CC28" s="166" t="s">
        <v>182</v>
      </c>
      <c r="CD28" s="167">
        <v>1200.0</v>
      </c>
      <c r="CE28" s="167">
        <v>1200.0</v>
      </c>
      <c r="CF28" s="167">
        <v>1200.0</v>
      </c>
      <c r="CG28" s="167">
        <v>1200.0</v>
      </c>
      <c r="CH28" s="167">
        <v>1200.0</v>
      </c>
      <c r="CI28" s="167">
        <v>1200.0</v>
      </c>
      <c r="CJ28" s="167">
        <v>1200.0</v>
      </c>
      <c r="CK28" s="167">
        <v>1200.0</v>
      </c>
      <c r="CL28" s="167">
        <v>1200.0</v>
      </c>
      <c r="CM28" s="167">
        <v>1200.0</v>
      </c>
      <c r="CN28" s="167">
        <v>1200.0</v>
      </c>
      <c r="CO28" s="167">
        <v>1200.0</v>
      </c>
      <c r="CP28" s="174" t="s">
        <v>183</v>
      </c>
      <c r="CQ28" s="184">
        <f>CQ26-CQ24</f>
        <v>13820.5</v>
      </c>
      <c r="CR28" s="39"/>
    </row>
    <row r="29" ht="15.75" customHeight="1">
      <c r="A29" s="166" t="s">
        <v>184</v>
      </c>
      <c r="B29" s="167">
        <f t="shared" ref="B29:M29" si="73">B31*3.5%/12</f>
        <v>2027.375</v>
      </c>
      <c r="C29" s="167">
        <f t="shared" si="73"/>
        <v>2023.875</v>
      </c>
      <c r="D29" s="167">
        <f t="shared" si="73"/>
        <v>2020.375</v>
      </c>
      <c r="E29" s="167">
        <f t="shared" si="73"/>
        <v>2016.875</v>
      </c>
      <c r="F29" s="167">
        <f t="shared" si="73"/>
        <v>2013.375</v>
      </c>
      <c r="G29" s="167">
        <f t="shared" si="73"/>
        <v>2009.875</v>
      </c>
      <c r="H29" s="167">
        <f t="shared" si="73"/>
        <v>2006.375</v>
      </c>
      <c r="I29" s="167">
        <f t="shared" si="73"/>
        <v>2002.875</v>
      </c>
      <c r="J29" s="167">
        <f t="shared" si="73"/>
        <v>1999.375</v>
      </c>
      <c r="K29" s="167">
        <f t="shared" si="73"/>
        <v>1995.875</v>
      </c>
      <c r="L29" s="167">
        <f t="shared" si="73"/>
        <v>1992.375</v>
      </c>
      <c r="M29" s="167">
        <f t="shared" si="73"/>
        <v>1988.875</v>
      </c>
      <c r="N29" s="168"/>
      <c r="O29" s="169"/>
      <c r="P29" s="39"/>
      <c r="Q29" s="166" t="s">
        <v>184</v>
      </c>
      <c r="R29" s="167">
        <f t="shared" ref="R29:AC29" si="74">R31*3.5%/12</f>
        <v>969.5</v>
      </c>
      <c r="S29" s="167">
        <f t="shared" si="74"/>
        <v>966</v>
      </c>
      <c r="T29" s="167">
        <f t="shared" si="74"/>
        <v>962.5</v>
      </c>
      <c r="U29" s="167">
        <f t="shared" si="74"/>
        <v>959</v>
      </c>
      <c r="V29" s="167">
        <f t="shared" si="74"/>
        <v>955.5</v>
      </c>
      <c r="W29" s="167">
        <f t="shared" si="74"/>
        <v>952</v>
      </c>
      <c r="X29" s="167">
        <f t="shared" si="74"/>
        <v>948.5</v>
      </c>
      <c r="Y29" s="167">
        <f t="shared" si="74"/>
        <v>945</v>
      </c>
      <c r="Z29" s="167">
        <f t="shared" si="74"/>
        <v>941.5</v>
      </c>
      <c r="AA29" s="167">
        <f t="shared" si="74"/>
        <v>938</v>
      </c>
      <c r="AB29" s="167">
        <f t="shared" si="74"/>
        <v>934.5</v>
      </c>
      <c r="AC29" s="167">
        <f t="shared" si="74"/>
        <v>931</v>
      </c>
      <c r="AD29" s="169"/>
      <c r="AE29" s="170"/>
      <c r="AF29" s="39"/>
      <c r="AG29" s="166" t="s">
        <v>184</v>
      </c>
      <c r="AH29" s="167">
        <f t="shared" ref="AH29:AS29" si="75">AH31*3.5%/12</f>
        <v>1610.291667</v>
      </c>
      <c r="AI29" s="167">
        <f t="shared" si="75"/>
        <v>1606.791667</v>
      </c>
      <c r="AJ29" s="167">
        <f t="shared" si="75"/>
        <v>1603.291667</v>
      </c>
      <c r="AK29" s="167">
        <f t="shared" si="75"/>
        <v>1599.791667</v>
      </c>
      <c r="AL29" s="167">
        <f t="shared" si="75"/>
        <v>1596.291667</v>
      </c>
      <c r="AM29" s="167">
        <f t="shared" si="75"/>
        <v>1592.791667</v>
      </c>
      <c r="AN29" s="167">
        <f t="shared" si="75"/>
        <v>1589.291667</v>
      </c>
      <c r="AO29" s="167">
        <f t="shared" si="75"/>
        <v>1585.791667</v>
      </c>
      <c r="AP29" s="167">
        <f t="shared" si="75"/>
        <v>1582.291667</v>
      </c>
      <c r="AQ29" s="167">
        <f t="shared" si="75"/>
        <v>1578.791667</v>
      </c>
      <c r="AR29" s="167">
        <f t="shared" si="75"/>
        <v>1575.291667</v>
      </c>
      <c r="AS29" s="167">
        <f t="shared" si="75"/>
        <v>1571.791667</v>
      </c>
      <c r="AT29" s="169"/>
      <c r="AU29" s="169"/>
      <c r="AV29" s="39"/>
      <c r="AW29" s="166" t="s">
        <v>184</v>
      </c>
      <c r="AX29" s="175">
        <f t="shared" ref="AX29:BI29" si="76">AX31*3.5%/12</f>
        <v>2747.791667</v>
      </c>
      <c r="AY29" s="175">
        <f t="shared" si="76"/>
        <v>2744.291667</v>
      </c>
      <c r="AZ29" s="175">
        <f t="shared" si="76"/>
        <v>2740.791667</v>
      </c>
      <c r="BA29" s="175">
        <f t="shared" si="76"/>
        <v>2737.291667</v>
      </c>
      <c r="BB29" s="175">
        <f t="shared" si="76"/>
        <v>2733.791667</v>
      </c>
      <c r="BC29" s="175">
        <f t="shared" si="76"/>
        <v>2730.291667</v>
      </c>
      <c r="BD29" s="175">
        <f t="shared" si="76"/>
        <v>2726.791667</v>
      </c>
      <c r="BE29" s="175">
        <f t="shared" si="76"/>
        <v>2723.291667</v>
      </c>
      <c r="BF29" s="175">
        <f t="shared" si="76"/>
        <v>2719.791667</v>
      </c>
      <c r="BG29" s="175">
        <f t="shared" si="76"/>
        <v>2716.291667</v>
      </c>
      <c r="BH29" s="175">
        <f t="shared" si="76"/>
        <v>2712.791667</v>
      </c>
      <c r="BI29" s="175">
        <f t="shared" si="76"/>
        <v>2709.291667</v>
      </c>
      <c r="BJ29" s="169"/>
      <c r="BK29" s="185"/>
      <c r="BL29" s="39"/>
      <c r="BM29" s="166" t="s">
        <v>184</v>
      </c>
      <c r="BN29" s="175">
        <f t="shared" ref="BN29:BY29" si="77">BN31*3.5%/12</f>
        <v>2562</v>
      </c>
      <c r="BO29" s="175">
        <f t="shared" si="77"/>
        <v>2558.5</v>
      </c>
      <c r="BP29" s="175">
        <f t="shared" si="77"/>
        <v>2555</v>
      </c>
      <c r="BQ29" s="175">
        <f t="shared" si="77"/>
        <v>2551.5</v>
      </c>
      <c r="BR29" s="175">
        <f t="shared" si="77"/>
        <v>2548</v>
      </c>
      <c r="BS29" s="175">
        <f t="shared" si="77"/>
        <v>2544.5</v>
      </c>
      <c r="BT29" s="175">
        <f t="shared" si="77"/>
        <v>2541</v>
      </c>
      <c r="BU29" s="175">
        <f t="shared" si="77"/>
        <v>2537.5</v>
      </c>
      <c r="BV29" s="175">
        <f t="shared" si="77"/>
        <v>2534</v>
      </c>
      <c r="BW29" s="175">
        <f t="shared" si="77"/>
        <v>2530.5</v>
      </c>
      <c r="BX29" s="175">
        <f t="shared" si="77"/>
        <v>2527</v>
      </c>
      <c r="BY29" s="175">
        <f t="shared" si="77"/>
        <v>2523.5</v>
      </c>
      <c r="BZ29" s="169"/>
      <c r="CA29" s="173"/>
      <c r="CB29" s="39"/>
      <c r="CC29" s="166" t="s">
        <v>184</v>
      </c>
      <c r="CD29" s="175">
        <f t="shared" ref="CD29:CO29" si="78">CD31*3.5%/12</f>
        <v>3225.541667</v>
      </c>
      <c r="CE29" s="175">
        <f t="shared" si="78"/>
        <v>3222.041667</v>
      </c>
      <c r="CF29" s="175">
        <f t="shared" si="78"/>
        <v>3218.541667</v>
      </c>
      <c r="CG29" s="175">
        <f t="shared" si="78"/>
        <v>3215.041667</v>
      </c>
      <c r="CH29" s="175">
        <f t="shared" si="78"/>
        <v>3211.541667</v>
      </c>
      <c r="CI29" s="175">
        <f t="shared" si="78"/>
        <v>3208.041667</v>
      </c>
      <c r="CJ29" s="175">
        <f t="shared" si="78"/>
        <v>3204.541667</v>
      </c>
      <c r="CK29" s="175">
        <f t="shared" si="78"/>
        <v>3201.041667</v>
      </c>
      <c r="CL29" s="175">
        <f t="shared" si="78"/>
        <v>3197.541667</v>
      </c>
      <c r="CM29" s="175">
        <f t="shared" si="78"/>
        <v>3194.041667</v>
      </c>
      <c r="CN29" s="175">
        <f t="shared" si="78"/>
        <v>3190.541667</v>
      </c>
      <c r="CO29" s="175">
        <f t="shared" si="78"/>
        <v>3187.041667</v>
      </c>
      <c r="CP29" s="176"/>
      <c r="CQ29" s="173"/>
      <c r="CR29" s="39"/>
    </row>
    <row r="30" ht="16.5" customHeight="1">
      <c r="A30" s="166" t="s">
        <v>185</v>
      </c>
      <c r="B30" s="167">
        <f t="shared" ref="B30:M30" si="79">B28+B29</f>
        <v>3227.375</v>
      </c>
      <c r="C30" s="167">
        <f t="shared" si="79"/>
        <v>3223.875</v>
      </c>
      <c r="D30" s="167">
        <f t="shared" si="79"/>
        <v>3220.375</v>
      </c>
      <c r="E30" s="167">
        <f t="shared" si="79"/>
        <v>3216.875</v>
      </c>
      <c r="F30" s="167">
        <f t="shared" si="79"/>
        <v>3213.375</v>
      </c>
      <c r="G30" s="167">
        <f t="shared" si="79"/>
        <v>3209.875</v>
      </c>
      <c r="H30" s="167">
        <f t="shared" si="79"/>
        <v>3206.375</v>
      </c>
      <c r="I30" s="167">
        <f t="shared" si="79"/>
        <v>3202.875</v>
      </c>
      <c r="J30" s="167">
        <f t="shared" si="79"/>
        <v>3199.375</v>
      </c>
      <c r="K30" s="167">
        <f t="shared" si="79"/>
        <v>3195.875</v>
      </c>
      <c r="L30" s="167">
        <f t="shared" si="79"/>
        <v>3192.375</v>
      </c>
      <c r="M30" s="167">
        <f t="shared" si="79"/>
        <v>3188.875</v>
      </c>
      <c r="N30" s="177" t="s">
        <v>185</v>
      </c>
      <c r="O30" s="178">
        <f>SUM(B30:M30)</f>
        <v>38497.5</v>
      </c>
      <c r="P30" s="39"/>
      <c r="Q30" s="166" t="s">
        <v>185</v>
      </c>
      <c r="R30" s="179">
        <f t="shared" ref="R30:AC30" si="80">R29+R28</f>
        <v>2169.5</v>
      </c>
      <c r="S30" s="179">
        <f t="shared" si="80"/>
        <v>2166</v>
      </c>
      <c r="T30" s="179">
        <f t="shared" si="80"/>
        <v>2162.5</v>
      </c>
      <c r="U30" s="179">
        <f t="shared" si="80"/>
        <v>2159</v>
      </c>
      <c r="V30" s="179">
        <f t="shared" si="80"/>
        <v>2155.5</v>
      </c>
      <c r="W30" s="179">
        <f t="shared" si="80"/>
        <v>2152</v>
      </c>
      <c r="X30" s="179">
        <f t="shared" si="80"/>
        <v>2148.5</v>
      </c>
      <c r="Y30" s="179">
        <f t="shared" si="80"/>
        <v>2145</v>
      </c>
      <c r="Z30" s="179">
        <f t="shared" si="80"/>
        <v>2141.5</v>
      </c>
      <c r="AA30" s="179">
        <f t="shared" si="80"/>
        <v>2138</v>
      </c>
      <c r="AB30" s="179">
        <f t="shared" si="80"/>
        <v>2134.5</v>
      </c>
      <c r="AC30" s="179">
        <f t="shared" si="80"/>
        <v>2131</v>
      </c>
      <c r="AD30" s="180" t="s">
        <v>185</v>
      </c>
      <c r="AE30" s="181">
        <f>SUM(R30:AC30)</f>
        <v>25803</v>
      </c>
      <c r="AF30" s="39"/>
      <c r="AG30" s="166" t="s">
        <v>185</v>
      </c>
      <c r="AH30" s="175">
        <f t="shared" ref="AH30:AS30" si="81">AH29+AH28</f>
        <v>2810.291667</v>
      </c>
      <c r="AI30" s="175">
        <f t="shared" si="81"/>
        <v>2806.791667</v>
      </c>
      <c r="AJ30" s="175">
        <f t="shared" si="81"/>
        <v>2803.291667</v>
      </c>
      <c r="AK30" s="175">
        <f t="shared" si="81"/>
        <v>2799.791667</v>
      </c>
      <c r="AL30" s="175">
        <f t="shared" si="81"/>
        <v>2796.291667</v>
      </c>
      <c r="AM30" s="175">
        <f t="shared" si="81"/>
        <v>2792.791667</v>
      </c>
      <c r="AN30" s="175">
        <f t="shared" si="81"/>
        <v>2789.291667</v>
      </c>
      <c r="AO30" s="175">
        <f t="shared" si="81"/>
        <v>2785.791667</v>
      </c>
      <c r="AP30" s="175">
        <f t="shared" si="81"/>
        <v>2782.291667</v>
      </c>
      <c r="AQ30" s="175">
        <f t="shared" si="81"/>
        <v>2778.791667</v>
      </c>
      <c r="AR30" s="175">
        <f t="shared" si="81"/>
        <v>2775.291667</v>
      </c>
      <c r="AS30" s="175">
        <f t="shared" si="81"/>
        <v>2771.791667</v>
      </c>
      <c r="AT30" s="180" t="s">
        <v>185</v>
      </c>
      <c r="AU30" s="182">
        <f>SUM(AH30:AS30)</f>
        <v>33492.5</v>
      </c>
      <c r="AV30" s="39"/>
      <c r="AW30" s="166" t="s">
        <v>185</v>
      </c>
      <c r="AX30" s="175">
        <f t="shared" ref="AX30:BI30" si="82">AX29+AX28</f>
        <v>3947.791667</v>
      </c>
      <c r="AY30" s="175">
        <f t="shared" si="82"/>
        <v>3944.291667</v>
      </c>
      <c r="AZ30" s="175">
        <f t="shared" si="82"/>
        <v>3940.791667</v>
      </c>
      <c r="BA30" s="175">
        <f t="shared" si="82"/>
        <v>3937.291667</v>
      </c>
      <c r="BB30" s="175">
        <f t="shared" si="82"/>
        <v>3933.791667</v>
      </c>
      <c r="BC30" s="175">
        <f t="shared" si="82"/>
        <v>3930.291667</v>
      </c>
      <c r="BD30" s="175">
        <f t="shared" si="82"/>
        <v>3926.791667</v>
      </c>
      <c r="BE30" s="175">
        <f t="shared" si="82"/>
        <v>3923.291667</v>
      </c>
      <c r="BF30" s="175">
        <f t="shared" si="82"/>
        <v>3919.791667</v>
      </c>
      <c r="BG30" s="175">
        <f t="shared" si="82"/>
        <v>3916.291667</v>
      </c>
      <c r="BH30" s="175">
        <f t="shared" si="82"/>
        <v>3912.791667</v>
      </c>
      <c r="BI30" s="175">
        <f t="shared" si="82"/>
        <v>3909.291667</v>
      </c>
      <c r="BJ30" s="180" t="s">
        <v>185</v>
      </c>
      <c r="BK30" s="183">
        <f>SUM(AX30:BI30)</f>
        <v>47142.5</v>
      </c>
      <c r="BL30" s="39"/>
      <c r="BM30" s="166" t="s">
        <v>185</v>
      </c>
      <c r="BN30" s="175">
        <f t="shared" ref="BN30:BY30" si="83">BN29+BN28</f>
        <v>3762</v>
      </c>
      <c r="BO30" s="175">
        <f t="shared" si="83"/>
        <v>3758.5</v>
      </c>
      <c r="BP30" s="175">
        <f t="shared" si="83"/>
        <v>3755</v>
      </c>
      <c r="BQ30" s="175">
        <f t="shared" si="83"/>
        <v>3751.5</v>
      </c>
      <c r="BR30" s="175">
        <f t="shared" si="83"/>
        <v>3748</v>
      </c>
      <c r="BS30" s="175">
        <f t="shared" si="83"/>
        <v>3744.5</v>
      </c>
      <c r="BT30" s="175">
        <f t="shared" si="83"/>
        <v>3741</v>
      </c>
      <c r="BU30" s="175">
        <f t="shared" si="83"/>
        <v>3737.5</v>
      </c>
      <c r="BV30" s="175">
        <f t="shared" si="83"/>
        <v>3734</v>
      </c>
      <c r="BW30" s="175">
        <f t="shared" si="83"/>
        <v>3730.5</v>
      </c>
      <c r="BX30" s="175">
        <f t="shared" si="83"/>
        <v>3727</v>
      </c>
      <c r="BY30" s="175">
        <f t="shared" si="83"/>
        <v>3723.5</v>
      </c>
      <c r="BZ30" s="180" t="s">
        <v>185</v>
      </c>
      <c r="CA30" s="184">
        <f>SUM(BN30:BY30)</f>
        <v>44913</v>
      </c>
      <c r="CB30" s="39"/>
      <c r="CC30" s="166" t="s">
        <v>185</v>
      </c>
      <c r="CD30" s="175">
        <f t="shared" ref="CD30:CO30" si="84">CD29+CD28</f>
        <v>4425.541667</v>
      </c>
      <c r="CE30" s="175">
        <f t="shared" si="84"/>
        <v>4422.041667</v>
      </c>
      <c r="CF30" s="175">
        <f t="shared" si="84"/>
        <v>4418.541667</v>
      </c>
      <c r="CG30" s="175">
        <f t="shared" si="84"/>
        <v>4415.041667</v>
      </c>
      <c r="CH30" s="175">
        <f t="shared" si="84"/>
        <v>4411.541667</v>
      </c>
      <c r="CI30" s="175">
        <f t="shared" si="84"/>
        <v>4408.041667</v>
      </c>
      <c r="CJ30" s="175">
        <f t="shared" si="84"/>
        <v>4404.541667</v>
      </c>
      <c r="CK30" s="175">
        <f t="shared" si="84"/>
        <v>4401.041667</v>
      </c>
      <c r="CL30" s="175">
        <f t="shared" si="84"/>
        <v>4397.541667</v>
      </c>
      <c r="CM30" s="175">
        <f t="shared" si="84"/>
        <v>4394.041667</v>
      </c>
      <c r="CN30" s="175">
        <f t="shared" si="84"/>
        <v>4390.541667</v>
      </c>
      <c r="CO30" s="175">
        <f t="shared" si="84"/>
        <v>4387.041667</v>
      </c>
      <c r="CP30" s="174" t="s">
        <v>185</v>
      </c>
      <c r="CQ30" s="184">
        <f>SUM(CD30:CO30)</f>
        <v>52875.5</v>
      </c>
      <c r="CR30" s="39"/>
    </row>
    <row r="31" ht="15.75" customHeight="1">
      <c r="A31" s="166" t="s">
        <v>186</v>
      </c>
      <c r="B31" s="167">
        <f>M25-M22</f>
        <v>695100</v>
      </c>
      <c r="C31" s="167">
        <f t="shared" ref="C31:M31" si="85">B31-B28</f>
        <v>693900</v>
      </c>
      <c r="D31" s="167">
        <f t="shared" si="85"/>
        <v>692700</v>
      </c>
      <c r="E31" s="167">
        <f t="shared" si="85"/>
        <v>691500</v>
      </c>
      <c r="F31" s="167">
        <f t="shared" si="85"/>
        <v>690300</v>
      </c>
      <c r="G31" s="167">
        <f t="shared" si="85"/>
        <v>689100</v>
      </c>
      <c r="H31" s="167">
        <f t="shared" si="85"/>
        <v>687900</v>
      </c>
      <c r="I31" s="167">
        <f t="shared" si="85"/>
        <v>686700</v>
      </c>
      <c r="J31" s="167">
        <f t="shared" si="85"/>
        <v>685500</v>
      </c>
      <c r="K31" s="167">
        <f t="shared" si="85"/>
        <v>684300</v>
      </c>
      <c r="L31" s="167">
        <f t="shared" si="85"/>
        <v>683100</v>
      </c>
      <c r="M31" s="167">
        <f t="shared" si="85"/>
        <v>681900</v>
      </c>
      <c r="N31" s="168"/>
      <c r="O31" s="169"/>
      <c r="P31" s="39"/>
      <c r="Q31" s="166" t="s">
        <v>186</v>
      </c>
      <c r="R31" s="179">
        <f>AC25-AC22</f>
        <v>332400</v>
      </c>
      <c r="S31" s="179">
        <f t="shared" ref="S31:AC31" si="86">R31-R28</f>
        <v>331200</v>
      </c>
      <c r="T31" s="179">
        <f t="shared" si="86"/>
        <v>330000</v>
      </c>
      <c r="U31" s="179">
        <f t="shared" si="86"/>
        <v>328800</v>
      </c>
      <c r="V31" s="179">
        <f t="shared" si="86"/>
        <v>327600</v>
      </c>
      <c r="W31" s="179">
        <f t="shared" si="86"/>
        <v>326400</v>
      </c>
      <c r="X31" s="179">
        <f t="shared" si="86"/>
        <v>325200</v>
      </c>
      <c r="Y31" s="179">
        <f t="shared" si="86"/>
        <v>324000</v>
      </c>
      <c r="Z31" s="179">
        <f t="shared" si="86"/>
        <v>322800</v>
      </c>
      <c r="AA31" s="179">
        <f t="shared" si="86"/>
        <v>321600</v>
      </c>
      <c r="AB31" s="179">
        <f t="shared" si="86"/>
        <v>320400</v>
      </c>
      <c r="AC31" s="179">
        <f t="shared" si="86"/>
        <v>319200</v>
      </c>
      <c r="AD31" s="169"/>
      <c r="AE31" s="170"/>
      <c r="AF31" s="39"/>
      <c r="AG31" s="166" t="s">
        <v>186</v>
      </c>
      <c r="AH31" s="175">
        <f>AS25-AT25-AS22</f>
        <v>552100</v>
      </c>
      <c r="AI31" s="175">
        <f t="shared" ref="AI31:AS31" si="87">AH31-AH28</f>
        <v>550900</v>
      </c>
      <c r="AJ31" s="175">
        <f t="shared" si="87"/>
        <v>549700</v>
      </c>
      <c r="AK31" s="175">
        <f t="shared" si="87"/>
        <v>548500</v>
      </c>
      <c r="AL31" s="175">
        <f t="shared" si="87"/>
        <v>547300</v>
      </c>
      <c r="AM31" s="175">
        <f t="shared" si="87"/>
        <v>546100</v>
      </c>
      <c r="AN31" s="175">
        <f t="shared" si="87"/>
        <v>544900</v>
      </c>
      <c r="AO31" s="175">
        <f t="shared" si="87"/>
        <v>543700</v>
      </c>
      <c r="AP31" s="175">
        <f t="shared" si="87"/>
        <v>542500</v>
      </c>
      <c r="AQ31" s="175">
        <f t="shared" si="87"/>
        <v>541300</v>
      </c>
      <c r="AR31" s="175">
        <f t="shared" si="87"/>
        <v>540100</v>
      </c>
      <c r="AS31" s="175">
        <f t="shared" si="87"/>
        <v>538900</v>
      </c>
      <c r="AT31" s="169"/>
      <c r="AU31" s="173"/>
      <c r="AV31" s="39"/>
      <c r="AW31" s="166" t="s">
        <v>186</v>
      </c>
      <c r="AX31" s="175">
        <f>BI25-BJ25-BI22</f>
        <v>942100</v>
      </c>
      <c r="AY31" s="175">
        <f t="shared" ref="AY31:BI31" si="88">AX31-AX28</f>
        <v>940900</v>
      </c>
      <c r="AZ31" s="175">
        <f t="shared" si="88"/>
        <v>939700</v>
      </c>
      <c r="BA31" s="175">
        <f t="shared" si="88"/>
        <v>938500</v>
      </c>
      <c r="BB31" s="175">
        <f t="shared" si="88"/>
        <v>937300</v>
      </c>
      <c r="BC31" s="175">
        <f t="shared" si="88"/>
        <v>936100</v>
      </c>
      <c r="BD31" s="175">
        <f t="shared" si="88"/>
        <v>934900</v>
      </c>
      <c r="BE31" s="175">
        <f t="shared" si="88"/>
        <v>933700</v>
      </c>
      <c r="BF31" s="175">
        <f t="shared" si="88"/>
        <v>932500</v>
      </c>
      <c r="BG31" s="175">
        <f t="shared" si="88"/>
        <v>931300</v>
      </c>
      <c r="BH31" s="175">
        <f t="shared" si="88"/>
        <v>930100</v>
      </c>
      <c r="BI31" s="175">
        <f t="shared" si="88"/>
        <v>928900</v>
      </c>
      <c r="BJ31" s="169"/>
      <c r="BK31" s="185"/>
      <c r="BL31" s="39"/>
      <c r="BM31" s="166" t="s">
        <v>186</v>
      </c>
      <c r="BN31" s="175">
        <f>BY25-BZ25-BY22</f>
        <v>878400</v>
      </c>
      <c r="BO31" s="175">
        <f t="shared" ref="BO31:BY31" si="89">BN31-BN28</f>
        <v>877200</v>
      </c>
      <c r="BP31" s="175">
        <f t="shared" si="89"/>
        <v>876000</v>
      </c>
      <c r="BQ31" s="175">
        <f t="shared" si="89"/>
        <v>874800</v>
      </c>
      <c r="BR31" s="175">
        <f t="shared" si="89"/>
        <v>873600</v>
      </c>
      <c r="BS31" s="175">
        <f t="shared" si="89"/>
        <v>872400</v>
      </c>
      <c r="BT31" s="175">
        <f t="shared" si="89"/>
        <v>871200</v>
      </c>
      <c r="BU31" s="175">
        <f t="shared" si="89"/>
        <v>870000</v>
      </c>
      <c r="BV31" s="175">
        <f t="shared" si="89"/>
        <v>868800</v>
      </c>
      <c r="BW31" s="175">
        <f t="shared" si="89"/>
        <v>867600</v>
      </c>
      <c r="BX31" s="175">
        <f t="shared" si="89"/>
        <v>866400</v>
      </c>
      <c r="BY31" s="175">
        <f t="shared" si="89"/>
        <v>865200</v>
      </c>
      <c r="BZ31" s="169"/>
      <c r="CA31" s="173"/>
      <c r="CB31" s="39"/>
      <c r="CC31" s="166" t="s">
        <v>186</v>
      </c>
      <c r="CD31" s="175">
        <f>CO25-CP25-CO22</f>
        <v>1105900</v>
      </c>
      <c r="CE31" s="175">
        <f t="shared" ref="CE31:CO31" si="90">CD31-CD28</f>
        <v>1104700</v>
      </c>
      <c r="CF31" s="175">
        <f t="shared" si="90"/>
        <v>1103500</v>
      </c>
      <c r="CG31" s="175">
        <f t="shared" si="90"/>
        <v>1102300</v>
      </c>
      <c r="CH31" s="175">
        <f t="shared" si="90"/>
        <v>1101100</v>
      </c>
      <c r="CI31" s="175">
        <f t="shared" si="90"/>
        <v>1099900</v>
      </c>
      <c r="CJ31" s="175">
        <f t="shared" si="90"/>
        <v>1098700</v>
      </c>
      <c r="CK31" s="175">
        <f t="shared" si="90"/>
        <v>1097500</v>
      </c>
      <c r="CL31" s="175">
        <f t="shared" si="90"/>
        <v>1096300</v>
      </c>
      <c r="CM31" s="175">
        <f t="shared" si="90"/>
        <v>1095100</v>
      </c>
      <c r="CN31" s="175">
        <f t="shared" si="90"/>
        <v>1093900</v>
      </c>
      <c r="CO31" s="175">
        <f t="shared" si="90"/>
        <v>1092700</v>
      </c>
      <c r="CP31" s="186"/>
      <c r="CQ31" s="173"/>
      <c r="CR31" s="39"/>
    </row>
    <row r="32" ht="16.5" customHeight="1">
      <c r="A32" s="166" t="s">
        <v>187</v>
      </c>
      <c r="B32" s="167">
        <v>4500.0</v>
      </c>
      <c r="C32" s="167">
        <v>4500.0</v>
      </c>
      <c r="D32" s="167">
        <v>4500.0</v>
      </c>
      <c r="E32" s="167">
        <v>4500.0</v>
      </c>
      <c r="F32" s="167">
        <v>4500.0</v>
      </c>
      <c r="G32" s="167">
        <v>4500.0</v>
      </c>
      <c r="H32" s="167">
        <v>4500.0</v>
      </c>
      <c r="I32" s="167">
        <v>4500.0</v>
      </c>
      <c r="J32" s="167">
        <v>4500.0</v>
      </c>
      <c r="K32" s="167">
        <v>4500.0</v>
      </c>
      <c r="L32" s="167">
        <v>4500.0</v>
      </c>
      <c r="M32" s="167">
        <v>4500.0</v>
      </c>
      <c r="N32" s="177" t="s">
        <v>188</v>
      </c>
      <c r="O32" s="178">
        <f>SUM(B32:M32)</f>
        <v>54000</v>
      </c>
      <c r="P32" s="39"/>
      <c r="Q32" s="166" t="s">
        <v>187</v>
      </c>
      <c r="R32" s="179">
        <v>4500.0</v>
      </c>
      <c r="S32" s="179">
        <v>4500.0</v>
      </c>
      <c r="T32" s="179">
        <v>4500.0</v>
      </c>
      <c r="U32" s="179">
        <v>4500.0</v>
      </c>
      <c r="V32" s="179">
        <v>4500.0</v>
      </c>
      <c r="W32" s="179">
        <v>4500.0</v>
      </c>
      <c r="X32" s="179">
        <v>4500.0</v>
      </c>
      <c r="Y32" s="179">
        <v>4500.0</v>
      </c>
      <c r="Z32" s="179">
        <v>4500.0</v>
      </c>
      <c r="AA32" s="179">
        <v>4500.0</v>
      </c>
      <c r="AB32" s="179">
        <v>4500.0</v>
      </c>
      <c r="AC32" s="179">
        <v>4500.0</v>
      </c>
      <c r="AD32" s="180" t="s">
        <v>188</v>
      </c>
      <c r="AE32" s="181">
        <f>SUM(R32:AC32)</f>
        <v>54000</v>
      </c>
      <c r="AF32" s="39"/>
      <c r="AG32" s="166" t="s">
        <v>187</v>
      </c>
      <c r="AH32" s="179">
        <v>3500.0</v>
      </c>
      <c r="AI32" s="179">
        <v>3500.0</v>
      </c>
      <c r="AJ32" s="179">
        <v>3500.0</v>
      </c>
      <c r="AK32" s="179">
        <v>3500.0</v>
      </c>
      <c r="AL32" s="179">
        <v>3500.0</v>
      </c>
      <c r="AM32" s="179">
        <v>3500.0</v>
      </c>
      <c r="AN32" s="179">
        <v>3500.0</v>
      </c>
      <c r="AO32" s="179">
        <v>3500.0</v>
      </c>
      <c r="AP32" s="179">
        <v>3500.0</v>
      </c>
      <c r="AQ32" s="179">
        <v>3500.0</v>
      </c>
      <c r="AR32" s="179">
        <v>3500.0</v>
      </c>
      <c r="AS32" s="179">
        <v>3500.0</v>
      </c>
      <c r="AT32" s="180" t="s">
        <v>188</v>
      </c>
      <c r="AU32" s="182">
        <f>SUM(AH32:AS32)</f>
        <v>42000</v>
      </c>
      <c r="AV32" s="39"/>
      <c r="AW32" s="166" t="s">
        <v>187</v>
      </c>
      <c r="AX32" s="175">
        <v>6900.0</v>
      </c>
      <c r="AY32" s="175">
        <v>6900.0</v>
      </c>
      <c r="AZ32" s="175">
        <v>6900.0</v>
      </c>
      <c r="BA32" s="175">
        <v>6900.0</v>
      </c>
      <c r="BB32" s="175">
        <v>6900.0</v>
      </c>
      <c r="BC32" s="175">
        <v>6900.0</v>
      </c>
      <c r="BD32" s="175">
        <v>6900.0</v>
      </c>
      <c r="BE32" s="175">
        <v>6900.0</v>
      </c>
      <c r="BF32" s="175">
        <v>6900.0</v>
      </c>
      <c r="BG32" s="175">
        <v>6900.0</v>
      </c>
      <c r="BH32" s="175">
        <v>6900.0</v>
      </c>
      <c r="BI32" s="175">
        <v>6900.0</v>
      </c>
      <c r="BJ32" s="180" t="s">
        <v>188</v>
      </c>
      <c r="BK32" s="183">
        <f>SUM(AX32:BI32)</f>
        <v>82800</v>
      </c>
      <c r="BL32" s="39"/>
      <c r="BM32" s="166" t="s">
        <v>187</v>
      </c>
      <c r="BN32" s="175">
        <v>4500.0</v>
      </c>
      <c r="BO32" s="175">
        <v>4500.0</v>
      </c>
      <c r="BP32" s="175">
        <v>4500.0</v>
      </c>
      <c r="BQ32" s="175">
        <v>4500.0</v>
      </c>
      <c r="BR32" s="175">
        <v>4500.0</v>
      </c>
      <c r="BS32" s="175">
        <v>4500.0</v>
      </c>
      <c r="BT32" s="175">
        <v>4500.0</v>
      </c>
      <c r="BU32" s="175">
        <v>4500.0</v>
      </c>
      <c r="BV32" s="175">
        <v>4500.0</v>
      </c>
      <c r="BW32" s="175">
        <v>4500.0</v>
      </c>
      <c r="BX32" s="175">
        <v>4500.0</v>
      </c>
      <c r="BY32" s="175">
        <v>4500.0</v>
      </c>
      <c r="BZ32" s="180" t="s">
        <v>188</v>
      </c>
      <c r="CA32" s="184">
        <f>SUM(BN32:BY32)</f>
        <v>54000</v>
      </c>
      <c r="CB32" s="39"/>
      <c r="CC32" s="166" t="s">
        <v>187</v>
      </c>
      <c r="CD32" s="175">
        <v>5600.0</v>
      </c>
      <c r="CE32" s="175">
        <v>5600.0</v>
      </c>
      <c r="CF32" s="175">
        <v>5600.0</v>
      </c>
      <c r="CG32" s="175">
        <v>5600.0</v>
      </c>
      <c r="CH32" s="175">
        <v>5600.0</v>
      </c>
      <c r="CI32" s="175">
        <v>5600.0</v>
      </c>
      <c r="CJ32" s="175">
        <v>5600.0</v>
      </c>
      <c r="CK32" s="175">
        <v>5600.0</v>
      </c>
      <c r="CL32" s="175">
        <v>5600.0</v>
      </c>
      <c r="CM32" s="175">
        <v>5600.0</v>
      </c>
      <c r="CN32" s="175">
        <v>5600.0</v>
      </c>
      <c r="CO32" s="175">
        <v>5600.0</v>
      </c>
      <c r="CP32" s="187" t="s">
        <v>189</v>
      </c>
      <c r="CQ32" s="184">
        <f>SUM(CD32:CO32)</f>
        <v>67200</v>
      </c>
      <c r="CR32" s="39"/>
    </row>
    <row r="33" ht="15.75" customHeight="1">
      <c r="A33" s="151" t="s">
        <v>169</v>
      </c>
      <c r="B33" s="158" t="s">
        <v>170</v>
      </c>
      <c r="C33" s="158" t="s">
        <v>171</v>
      </c>
      <c r="D33" s="158" t="s">
        <v>172</v>
      </c>
      <c r="E33" s="158" t="s">
        <v>173</v>
      </c>
      <c r="F33" s="158" t="s">
        <v>174</v>
      </c>
      <c r="G33" s="158" t="s">
        <v>175</v>
      </c>
      <c r="H33" s="158" t="s">
        <v>176</v>
      </c>
      <c r="I33" s="158" t="s">
        <v>177</v>
      </c>
      <c r="J33" s="158" t="s">
        <v>178</v>
      </c>
      <c r="K33" s="158" t="s">
        <v>179</v>
      </c>
      <c r="L33" s="158" t="s">
        <v>180</v>
      </c>
      <c r="M33" s="159" t="s">
        <v>181</v>
      </c>
      <c r="N33" s="168"/>
      <c r="O33" s="169"/>
      <c r="P33" s="39"/>
      <c r="Q33" s="188" t="s">
        <v>169</v>
      </c>
      <c r="R33" s="158" t="s">
        <v>170</v>
      </c>
      <c r="S33" s="158" t="s">
        <v>171</v>
      </c>
      <c r="T33" s="158" t="s">
        <v>172</v>
      </c>
      <c r="U33" s="158" t="s">
        <v>173</v>
      </c>
      <c r="V33" s="158" t="s">
        <v>174</v>
      </c>
      <c r="W33" s="158" t="s">
        <v>175</v>
      </c>
      <c r="X33" s="158" t="s">
        <v>176</v>
      </c>
      <c r="Y33" s="158" t="s">
        <v>177</v>
      </c>
      <c r="Z33" s="158" t="s">
        <v>178</v>
      </c>
      <c r="AA33" s="158" t="s">
        <v>179</v>
      </c>
      <c r="AB33" s="158" t="s">
        <v>180</v>
      </c>
      <c r="AC33" s="159" t="s">
        <v>181</v>
      </c>
      <c r="AD33" s="169"/>
      <c r="AE33" s="170"/>
      <c r="AF33" s="39"/>
      <c r="AG33" s="188" t="s">
        <v>169</v>
      </c>
      <c r="AH33" s="158" t="s">
        <v>170</v>
      </c>
      <c r="AI33" s="158" t="s">
        <v>171</v>
      </c>
      <c r="AJ33" s="158" t="s">
        <v>172</v>
      </c>
      <c r="AK33" s="158" t="s">
        <v>173</v>
      </c>
      <c r="AL33" s="158" t="s">
        <v>174</v>
      </c>
      <c r="AM33" s="158" t="s">
        <v>175</v>
      </c>
      <c r="AN33" s="158" t="s">
        <v>176</v>
      </c>
      <c r="AO33" s="158" t="s">
        <v>177</v>
      </c>
      <c r="AP33" s="158" t="s">
        <v>178</v>
      </c>
      <c r="AQ33" s="158" t="s">
        <v>179</v>
      </c>
      <c r="AR33" s="158" t="s">
        <v>180</v>
      </c>
      <c r="AS33" s="159" t="s">
        <v>181</v>
      </c>
      <c r="AT33" s="169"/>
      <c r="AU33" s="173"/>
      <c r="AV33" s="39"/>
      <c r="AW33" s="188" t="s">
        <v>169</v>
      </c>
      <c r="AX33" s="158" t="s">
        <v>170</v>
      </c>
      <c r="AY33" s="158" t="s">
        <v>171</v>
      </c>
      <c r="AZ33" s="158" t="s">
        <v>172</v>
      </c>
      <c r="BA33" s="158" t="s">
        <v>173</v>
      </c>
      <c r="BB33" s="158" t="s">
        <v>174</v>
      </c>
      <c r="BC33" s="158" t="s">
        <v>175</v>
      </c>
      <c r="BD33" s="158" t="s">
        <v>176</v>
      </c>
      <c r="BE33" s="158" t="s">
        <v>177</v>
      </c>
      <c r="BF33" s="158" t="s">
        <v>178</v>
      </c>
      <c r="BG33" s="158" t="s">
        <v>179</v>
      </c>
      <c r="BH33" s="158" t="s">
        <v>180</v>
      </c>
      <c r="BI33" s="159" t="s">
        <v>181</v>
      </c>
      <c r="BJ33" s="169"/>
      <c r="BK33" s="185"/>
      <c r="BL33" s="39"/>
      <c r="BM33" s="188" t="s">
        <v>169</v>
      </c>
      <c r="BN33" s="158" t="s">
        <v>170</v>
      </c>
      <c r="BO33" s="158" t="s">
        <v>171</v>
      </c>
      <c r="BP33" s="158" t="s">
        <v>172</v>
      </c>
      <c r="BQ33" s="158" t="s">
        <v>173</v>
      </c>
      <c r="BR33" s="158" t="s">
        <v>174</v>
      </c>
      <c r="BS33" s="158" t="s">
        <v>175</v>
      </c>
      <c r="BT33" s="158" t="s">
        <v>176</v>
      </c>
      <c r="BU33" s="158" t="s">
        <v>177</v>
      </c>
      <c r="BV33" s="158" t="s">
        <v>178</v>
      </c>
      <c r="BW33" s="158" t="s">
        <v>179</v>
      </c>
      <c r="BX33" s="158" t="s">
        <v>180</v>
      </c>
      <c r="BY33" s="159" t="s">
        <v>181</v>
      </c>
      <c r="BZ33" s="169"/>
      <c r="CA33" s="173"/>
      <c r="CB33" s="39"/>
      <c r="CC33" s="188" t="s">
        <v>169</v>
      </c>
      <c r="CD33" s="158" t="s">
        <v>170</v>
      </c>
      <c r="CE33" s="158" t="s">
        <v>171</v>
      </c>
      <c r="CF33" s="158" t="s">
        <v>172</v>
      </c>
      <c r="CG33" s="158" t="s">
        <v>173</v>
      </c>
      <c r="CH33" s="158" t="s">
        <v>174</v>
      </c>
      <c r="CI33" s="158" t="s">
        <v>175</v>
      </c>
      <c r="CJ33" s="158" t="s">
        <v>176</v>
      </c>
      <c r="CK33" s="158" t="s">
        <v>177</v>
      </c>
      <c r="CL33" s="158" t="s">
        <v>178</v>
      </c>
      <c r="CM33" s="158" t="s">
        <v>179</v>
      </c>
      <c r="CN33" s="158" t="s">
        <v>180</v>
      </c>
      <c r="CO33" s="159" t="s">
        <v>181</v>
      </c>
      <c r="CP33" s="169"/>
      <c r="CQ33" s="173"/>
      <c r="CR33" s="39"/>
    </row>
    <row r="34" ht="16.5" customHeight="1">
      <c r="A34" s="166" t="s">
        <v>182</v>
      </c>
      <c r="B34" s="167">
        <v>1200.0</v>
      </c>
      <c r="C34" s="167">
        <v>1200.0</v>
      </c>
      <c r="D34" s="167">
        <v>1200.0</v>
      </c>
      <c r="E34" s="167">
        <v>1200.0</v>
      </c>
      <c r="F34" s="167">
        <v>1200.0</v>
      </c>
      <c r="G34" s="167">
        <v>1200.0</v>
      </c>
      <c r="H34" s="167">
        <v>1200.0</v>
      </c>
      <c r="I34" s="167">
        <v>1200.0</v>
      </c>
      <c r="J34" s="167">
        <v>1200.0</v>
      </c>
      <c r="K34" s="167">
        <v>1200.0</v>
      </c>
      <c r="L34" s="167">
        <v>1200.0</v>
      </c>
      <c r="M34" s="167">
        <v>1200.0</v>
      </c>
      <c r="N34" s="189" t="s">
        <v>190</v>
      </c>
      <c r="O34" s="190">
        <f>O32-O30</f>
        <v>15502.5</v>
      </c>
      <c r="P34" s="39"/>
      <c r="Q34" s="166" t="s">
        <v>182</v>
      </c>
      <c r="R34" s="167">
        <v>1200.0</v>
      </c>
      <c r="S34" s="167">
        <v>1200.0</v>
      </c>
      <c r="T34" s="167">
        <v>1200.0</v>
      </c>
      <c r="U34" s="167">
        <v>1200.0</v>
      </c>
      <c r="V34" s="167">
        <v>1200.0</v>
      </c>
      <c r="W34" s="167">
        <v>1200.0</v>
      </c>
      <c r="X34" s="167">
        <v>1200.0</v>
      </c>
      <c r="Y34" s="167">
        <v>1200.0</v>
      </c>
      <c r="Z34" s="167">
        <v>1200.0</v>
      </c>
      <c r="AA34" s="167">
        <v>1200.0</v>
      </c>
      <c r="AB34" s="167">
        <v>1200.0</v>
      </c>
      <c r="AC34" s="167">
        <v>1200.0</v>
      </c>
      <c r="AD34" s="191" t="s">
        <v>190</v>
      </c>
      <c r="AE34" s="192">
        <f>AE32-AE30</f>
        <v>28197</v>
      </c>
      <c r="AF34" s="39"/>
      <c r="AG34" s="166" t="s">
        <v>182</v>
      </c>
      <c r="AH34" s="167">
        <v>1200.0</v>
      </c>
      <c r="AI34" s="167">
        <v>1200.0</v>
      </c>
      <c r="AJ34" s="167">
        <v>1200.0</v>
      </c>
      <c r="AK34" s="167">
        <v>1200.0</v>
      </c>
      <c r="AL34" s="167">
        <v>1200.0</v>
      </c>
      <c r="AM34" s="167">
        <v>1200.0</v>
      </c>
      <c r="AN34" s="167">
        <v>1200.0</v>
      </c>
      <c r="AO34" s="167">
        <v>1200.0</v>
      </c>
      <c r="AP34" s="167">
        <v>1200.0</v>
      </c>
      <c r="AQ34" s="167">
        <v>1200.0</v>
      </c>
      <c r="AR34" s="167">
        <v>1200.0</v>
      </c>
      <c r="AS34" s="167">
        <v>1200.0</v>
      </c>
      <c r="AT34" s="191" t="s">
        <v>190</v>
      </c>
      <c r="AU34" s="182">
        <f>AU32-AU30</f>
        <v>8507.5</v>
      </c>
      <c r="AV34" s="39"/>
      <c r="AW34" s="166" t="s">
        <v>182</v>
      </c>
      <c r="AX34" s="167">
        <v>1200.0</v>
      </c>
      <c r="AY34" s="167">
        <v>1200.0</v>
      </c>
      <c r="AZ34" s="167">
        <v>1200.0</v>
      </c>
      <c r="BA34" s="167">
        <v>1200.0</v>
      </c>
      <c r="BB34" s="167">
        <v>1200.0</v>
      </c>
      <c r="BC34" s="167">
        <v>1200.0</v>
      </c>
      <c r="BD34" s="167">
        <v>1200.0</v>
      </c>
      <c r="BE34" s="167">
        <v>1200.0</v>
      </c>
      <c r="BF34" s="167">
        <v>1200.0</v>
      </c>
      <c r="BG34" s="167">
        <v>1200.0</v>
      </c>
      <c r="BH34" s="167">
        <v>1200.0</v>
      </c>
      <c r="BI34" s="167">
        <v>1200.0</v>
      </c>
      <c r="BJ34" s="191" t="s">
        <v>190</v>
      </c>
      <c r="BK34" s="193">
        <f>BK32-BK30</f>
        <v>35657.5</v>
      </c>
      <c r="BL34" s="39"/>
      <c r="BM34" s="166" t="s">
        <v>182</v>
      </c>
      <c r="BN34" s="167">
        <v>1200.0</v>
      </c>
      <c r="BO34" s="167">
        <v>1200.0</v>
      </c>
      <c r="BP34" s="167">
        <v>1200.0</v>
      </c>
      <c r="BQ34" s="167">
        <v>1200.0</v>
      </c>
      <c r="BR34" s="167">
        <v>1200.0</v>
      </c>
      <c r="BS34" s="167">
        <v>1200.0</v>
      </c>
      <c r="BT34" s="167">
        <v>1200.0</v>
      </c>
      <c r="BU34" s="167">
        <v>1200.0</v>
      </c>
      <c r="BV34" s="167">
        <v>1200.0</v>
      </c>
      <c r="BW34" s="167">
        <v>1200.0</v>
      </c>
      <c r="BX34" s="167">
        <v>1200.0</v>
      </c>
      <c r="BY34" s="167">
        <v>1200.0</v>
      </c>
      <c r="BZ34" s="191" t="s">
        <v>190</v>
      </c>
      <c r="CA34" s="184">
        <f>CA32-CA30</f>
        <v>9087</v>
      </c>
      <c r="CB34" s="39"/>
      <c r="CC34" s="166" t="s">
        <v>182</v>
      </c>
      <c r="CD34" s="167">
        <v>1200.0</v>
      </c>
      <c r="CE34" s="167">
        <v>1200.0</v>
      </c>
      <c r="CF34" s="167">
        <v>1200.0</v>
      </c>
      <c r="CG34" s="167">
        <v>1200.0</v>
      </c>
      <c r="CH34" s="167">
        <v>1200.0</v>
      </c>
      <c r="CI34" s="167">
        <v>1200.0</v>
      </c>
      <c r="CJ34" s="167">
        <v>1200.0</v>
      </c>
      <c r="CK34" s="167">
        <v>1200.0</v>
      </c>
      <c r="CL34" s="167">
        <v>1200.0</v>
      </c>
      <c r="CM34" s="167">
        <v>1200.0</v>
      </c>
      <c r="CN34" s="167">
        <v>1200.0</v>
      </c>
      <c r="CO34" s="167">
        <v>1200.0</v>
      </c>
      <c r="CP34" s="174" t="s">
        <v>183</v>
      </c>
      <c r="CQ34" s="184">
        <f>CQ32-CQ30</f>
        <v>14324.5</v>
      </c>
      <c r="CR34" s="39"/>
    </row>
    <row r="35" ht="15.75" customHeight="1">
      <c r="A35" s="166" t="s">
        <v>184</v>
      </c>
      <c r="B35" s="167">
        <f t="shared" ref="B35:M35" si="91">B37*3.5%/12</f>
        <v>1985.375</v>
      </c>
      <c r="C35" s="167">
        <f t="shared" si="91"/>
        <v>1981.875</v>
      </c>
      <c r="D35" s="167">
        <f t="shared" si="91"/>
        <v>1978.375</v>
      </c>
      <c r="E35" s="167">
        <f t="shared" si="91"/>
        <v>1974.875</v>
      </c>
      <c r="F35" s="167">
        <f t="shared" si="91"/>
        <v>1971.375</v>
      </c>
      <c r="G35" s="167">
        <f t="shared" si="91"/>
        <v>1967.875</v>
      </c>
      <c r="H35" s="167">
        <f t="shared" si="91"/>
        <v>1964.375</v>
      </c>
      <c r="I35" s="167">
        <f t="shared" si="91"/>
        <v>1960.875</v>
      </c>
      <c r="J35" s="167">
        <f t="shared" si="91"/>
        <v>1957.375</v>
      </c>
      <c r="K35" s="167">
        <f t="shared" si="91"/>
        <v>1953.875</v>
      </c>
      <c r="L35" s="167">
        <f t="shared" si="91"/>
        <v>1950.375</v>
      </c>
      <c r="M35" s="167">
        <f t="shared" si="91"/>
        <v>1946.875</v>
      </c>
      <c r="N35" s="168"/>
      <c r="O35" s="169"/>
      <c r="P35" s="39"/>
      <c r="Q35" s="166" t="s">
        <v>184</v>
      </c>
      <c r="R35" s="167">
        <f t="shared" ref="R35:AC35" si="92">R37*3.5%/12</f>
        <v>931</v>
      </c>
      <c r="S35" s="167">
        <f t="shared" si="92"/>
        <v>927.5</v>
      </c>
      <c r="T35" s="167">
        <f t="shared" si="92"/>
        <v>924</v>
      </c>
      <c r="U35" s="167">
        <f t="shared" si="92"/>
        <v>920.5</v>
      </c>
      <c r="V35" s="167">
        <f t="shared" si="92"/>
        <v>917</v>
      </c>
      <c r="W35" s="167">
        <f t="shared" si="92"/>
        <v>913.5</v>
      </c>
      <c r="X35" s="167">
        <f t="shared" si="92"/>
        <v>910</v>
      </c>
      <c r="Y35" s="167">
        <f t="shared" si="92"/>
        <v>906.5</v>
      </c>
      <c r="Z35" s="167">
        <f t="shared" si="92"/>
        <v>903</v>
      </c>
      <c r="AA35" s="167">
        <f t="shared" si="92"/>
        <v>899.5</v>
      </c>
      <c r="AB35" s="167">
        <f t="shared" si="92"/>
        <v>896</v>
      </c>
      <c r="AC35" s="167">
        <f t="shared" si="92"/>
        <v>892.5</v>
      </c>
      <c r="AD35" s="169"/>
      <c r="AE35" s="170"/>
      <c r="AF35" s="39"/>
      <c r="AG35" s="166" t="s">
        <v>184</v>
      </c>
      <c r="AH35" s="167">
        <f t="shared" ref="AH35:AS35" si="93">AH37*3.5%/12</f>
        <v>1571.791667</v>
      </c>
      <c r="AI35" s="167">
        <f t="shared" si="93"/>
        <v>1568.291667</v>
      </c>
      <c r="AJ35" s="167">
        <f t="shared" si="93"/>
        <v>1564.791667</v>
      </c>
      <c r="AK35" s="167">
        <f t="shared" si="93"/>
        <v>1561.291667</v>
      </c>
      <c r="AL35" s="167">
        <f t="shared" si="93"/>
        <v>1557.791667</v>
      </c>
      <c r="AM35" s="167">
        <f t="shared" si="93"/>
        <v>1554.291667</v>
      </c>
      <c r="AN35" s="167">
        <f t="shared" si="93"/>
        <v>1550.791667</v>
      </c>
      <c r="AO35" s="167">
        <f t="shared" si="93"/>
        <v>1547.291667</v>
      </c>
      <c r="AP35" s="167">
        <f t="shared" si="93"/>
        <v>1543.791667</v>
      </c>
      <c r="AQ35" s="167">
        <f t="shared" si="93"/>
        <v>1540.291667</v>
      </c>
      <c r="AR35" s="167">
        <f t="shared" si="93"/>
        <v>1536.791667</v>
      </c>
      <c r="AS35" s="167">
        <f t="shared" si="93"/>
        <v>1533.291667</v>
      </c>
      <c r="AT35" s="169"/>
      <c r="AU35" s="169"/>
      <c r="AV35" s="39"/>
      <c r="AW35" s="166" t="s">
        <v>184</v>
      </c>
      <c r="AX35" s="175">
        <f t="shared" ref="AX35:BI35" si="94">AX37*3.5%/12</f>
        <v>2709.291667</v>
      </c>
      <c r="AY35" s="175">
        <f t="shared" si="94"/>
        <v>2705.791667</v>
      </c>
      <c r="AZ35" s="175">
        <f t="shared" si="94"/>
        <v>2702.291667</v>
      </c>
      <c r="BA35" s="175">
        <f t="shared" si="94"/>
        <v>2698.791667</v>
      </c>
      <c r="BB35" s="175">
        <f t="shared" si="94"/>
        <v>2695.291667</v>
      </c>
      <c r="BC35" s="175">
        <f t="shared" si="94"/>
        <v>2691.791667</v>
      </c>
      <c r="BD35" s="175">
        <f t="shared" si="94"/>
        <v>2688.291667</v>
      </c>
      <c r="BE35" s="175">
        <f t="shared" si="94"/>
        <v>2684.791667</v>
      </c>
      <c r="BF35" s="175">
        <f t="shared" si="94"/>
        <v>2681.291667</v>
      </c>
      <c r="BG35" s="175">
        <f t="shared" si="94"/>
        <v>2677.791667</v>
      </c>
      <c r="BH35" s="175">
        <f t="shared" si="94"/>
        <v>2674.291667</v>
      </c>
      <c r="BI35" s="175">
        <f t="shared" si="94"/>
        <v>2670.791667</v>
      </c>
      <c r="BJ35" s="169"/>
      <c r="BK35" s="185"/>
      <c r="BL35" s="39"/>
      <c r="BM35" s="166" t="s">
        <v>184</v>
      </c>
      <c r="BN35" s="175">
        <f t="shared" ref="BN35:BY35" si="95">BN37*3.5%/12</f>
        <v>2523.5</v>
      </c>
      <c r="BO35" s="175">
        <f t="shared" si="95"/>
        <v>2520</v>
      </c>
      <c r="BP35" s="175">
        <f t="shared" si="95"/>
        <v>2516.5</v>
      </c>
      <c r="BQ35" s="175">
        <f t="shared" si="95"/>
        <v>2513</v>
      </c>
      <c r="BR35" s="175">
        <f t="shared" si="95"/>
        <v>2509.5</v>
      </c>
      <c r="BS35" s="175">
        <f t="shared" si="95"/>
        <v>2506</v>
      </c>
      <c r="BT35" s="175">
        <f t="shared" si="95"/>
        <v>2502.5</v>
      </c>
      <c r="BU35" s="175">
        <f t="shared" si="95"/>
        <v>2499</v>
      </c>
      <c r="BV35" s="175">
        <f t="shared" si="95"/>
        <v>2495.5</v>
      </c>
      <c r="BW35" s="175">
        <f t="shared" si="95"/>
        <v>2492</v>
      </c>
      <c r="BX35" s="175">
        <f t="shared" si="95"/>
        <v>2488.5</v>
      </c>
      <c r="BY35" s="175">
        <f t="shared" si="95"/>
        <v>2485</v>
      </c>
      <c r="BZ35" s="169"/>
      <c r="CA35" s="173"/>
      <c r="CB35" s="39"/>
      <c r="CC35" s="166" t="s">
        <v>184</v>
      </c>
      <c r="CD35" s="175">
        <f t="shared" ref="CD35:CO35" si="96">CD37*3.5%/12</f>
        <v>3187.041667</v>
      </c>
      <c r="CE35" s="175">
        <f t="shared" si="96"/>
        <v>3183.541667</v>
      </c>
      <c r="CF35" s="175">
        <f t="shared" si="96"/>
        <v>3180.041667</v>
      </c>
      <c r="CG35" s="175">
        <f t="shared" si="96"/>
        <v>3176.541667</v>
      </c>
      <c r="CH35" s="175">
        <f t="shared" si="96"/>
        <v>3173.041667</v>
      </c>
      <c r="CI35" s="175">
        <f t="shared" si="96"/>
        <v>3169.541667</v>
      </c>
      <c r="CJ35" s="175">
        <f t="shared" si="96"/>
        <v>3166.041667</v>
      </c>
      <c r="CK35" s="175">
        <f t="shared" si="96"/>
        <v>3162.541667</v>
      </c>
      <c r="CL35" s="175">
        <f t="shared" si="96"/>
        <v>3159.041667</v>
      </c>
      <c r="CM35" s="175">
        <f t="shared" si="96"/>
        <v>3155.541667</v>
      </c>
      <c r="CN35" s="175">
        <f t="shared" si="96"/>
        <v>3152.041667</v>
      </c>
      <c r="CO35" s="175">
        <f t="shared" si="96"/>
        <v>3148.541667</v>
      </c>
      <c r="CP35" s="176"/>
      <c r="CQ35" s="173"/>
      <c r="CR35" s="39"/>
    </row>
    <row r="36" ht="16.5" customHeight="1">
      <c r="A36" s="166" t="s">
        <v>185</v>
      </c>
      <c r="B36" s="167">
        <f t="shared" ref="B36:M36" si="97">B34+B35</f>
        <v>3185.375</v>
      </c>
      <c r="C36" s="167">
        <f t="shared" si="97"/>
        <v>3181.875</v>
      </c>
      <c r="D36" s="167">
        <f t="shared" si="97"/>
        <v>3178.375</v>
      </c>
      <c r="E36" s="167">
        <f t="shared" si="97"/>
        <v>3174.875</v>
      </c>
      <c r="F36" s="167">
        <f t="shared" si="97"/>
        <v>3171.375</v>
      </c>
      <c r="G36" s="167">
        <f t="shared" si="97"/>
        <v>3167.875</v>
      </c>
      <c r="H36" s="167">
        <f t="shared" si="97"/>
        <v>3164.375</v>
      </c>
      <c r="I36" s="167">
        <f t="shared" si="97"/>
        <v>3160.875</v>
      </c>
      <c r="J36" s="167">
        <f t="shared" si="97"/>
        <v>3157.375</v>
      </c>
      <c r="K36" s="167">
        <f t="shared" si="97"/>
        <v>3153.875</v>
      </c>
      <c r="L36" s="167">
        <f t="shared" si="97"/>
        <v>3150.375</v>
      </c>
      <c r="M36" s="167">
        <f t="shared" si="97"/>
        <v>3146.875</v>
      </c>
      <c r="N36" s="177" t="s">
        <v>185</v>
      </c>
      <c r="O36" s="178">
        <f>SUM(B36:M36)</f>
        <v>37993.5</v>
      </c>
      <c r="P36" s="39"/>
      <c r="Q36" s="166" t="s">
        <v>185</v>
      </c>
      <c r="R36" s="179">
        <f t="shared" ref="R36:AC36" si="98">R35+R34</f>
        <v>2131</v>
      </c>
      <c r="S36" s="179">
        <f t="shared" si="98"/>
        <v>2127.5</v>
      </c>
      <c r="T36" s="179">
        <f t="shared" si="98"/>
        <v>2124</v>
      </c>
      <c r="U36" s="179">
        <f t="shared" si="98"/>
        <v>2120.5</v>
      </c>
      <c r="V36" s="179">
        <f t="shared" si="98"/>
        <v>2117</v>
      </c>
      <c r="W36" s="179">
        <f t="shared" si="98"/>
        <v>2113.5</v>
      </c>
      <c r="X36" s="179">
        <f t="shared" si="98"/>
        <v>2110</v>
      </c>
      <c r="Y36" s="179">
        <f t="shared" si="98"/>
        <v>2106.5</v>
      </c>
      <c r="Z36" s="179">
        <f t="shared" si="98"/>
        <v>2103</v>
      </c>
      <c r="AA36" s="179">
        <f t="shared" si="98"/>
        <v>2099.5</v>
      </c>
      <c r="AB36" s="179">
        <f t="shared" si="98"/>
        <v>2096</v>
      </c>
      <c r="AC36" s="179">
        <f t="shared" si="98"/>
        <v>2092.5</v>
      </c>
      <c r="AD36" s="180" t="s">
        <v>185</v>
      </c>
      <c r="AE36" s="181">
        <f>SUM(R36:AC36)</f>
        <v>25341</v>
      </c>
      <c r="AF36" s="39"/>
      <c r="AG36" s="166" t="s">
        <v>185</v>
      </c>
      <c r="AH36" s="175">
        <f t="shared" ref="AH36:AS36" si="99">AH35+AH34</f>
        <v>2771.791667</v>
      </c>
      <c r="AI36" s="175">
        <f t="shared" si="99"/>
        <v>2768.291667</v>
      </c>
      <c r="AJ36" s="175">
        <f t="shared" si="99"/>
        <v>2764.791667</v>
      </c>
      <c r="AK36" s="175">
        <f t="shared" si="99"/>
        <v>2761.291667</v>
      </c>
      <c r="AL36" s="175">
        <f t="shared" si="99"/>
        <v>2757.791667</v>
      </c>
      <c r="AM36" s="175">
        <f t="shared" si="99"/>
        <v>2754.291667</v>
      </c>
      <c r="AN36" s="175">
        <f t="shared" si="99"/>
        <v>2750.791667</v>
      </c>
      <c r="AO36" s="175">
        <f t="shared" si="99"/>
        <v>2747.291667</v>
      </c>
      <c r="AP36" s="175">
        <f t="shared" si="99"/>
        <v>2743.791667</v>
      </c>
      <c r="AQ36" s="175">
        <f t="shared" si="99"/>
        <v>2740.291667</v>
      </c>
      <c r="AR36" s="175">
        <f t="shared" si="99"/>
        <v>2736.791667</v>
      </c>
      <c r="AS36" s="175">
        <f t="shared" si="99"/>
        <v>2733.291667</v>
      </c>
      <c r="AT36" s="180" t="s">
        <v>185</v>
      </c>
      <c r="AU36" s="182">
        <f>SUM(AH36:AS36)</f>
        <v>33030.5</v>
      </c>
      <c r="AV36" s="39"/>
      <c r="AW36" s="166" t="s">
        <v>185</v>
      </c>
      <c r="AX36" s="175">
        <f t="shared" ref="AX36:BI36" si="100">AX35+AX34</f>
        <v>3909.291667</v>
      </c>
      <c r="AY36" s="175">
        <f t="shared" si="100"/>
        <v>3905.791667</v>
      </c>
      <c r="AZ36" s="175">
        <f t="shared" si="100"/>
        <v>3902.291667</v>
      </c>
      <c r="BA36" s="175">
        <f t="shared" si="100"/>
        <v>3898.791667</v>
      </c>
      <c r="BB36" s="175">
        <f t="shared" si="100"/>
        <v>3895.291667</v>
      </c>
      <c r="BC36" s="175">
        <f t="shared" si="100"/>
        <v>3891.791667</v>
      </c>
      <c r="BD36" s="175">
        <f t="shared" si="100"/>
        <v>3888.291667</v>
      </c>
      <c r="BE36" s="175">
        <f t="shared" si="100"/>
        <v>3884.791667</v>
      </c>
      <c r="BF36" s="175">
        <f t="shared" si="100"/>
        <v>3881.291667</v>
      </c>
      <c r="BG36" s="175">
        <f t="shared" si="100"/>
        <v>3877.791667</v>
      </c>
      <c r="BH36" s="175">
        <f t="shared" si="100"/>
        <v>3874.291667</v>
      </c>
      <c r="BI36" s="175">
        <f t="shared" si="100"/>
        <v>3870.791667</v>
      </c>
      <c r="BJ36" s="180" t="s">
        <v>185</v>
      </c>
      <c r="BK36" s="183">
        <f>SUM(AX36:BI36)</f>
        <v>46680.5</v>
      </c>
      <c r="BL36" s="39"/>
      <c r="BM36" s="166" t="s">
        <v>185</v>
      </c>
      <c r="BN36" s="175">
        <f t="shared" ref="BN36:BY36" si="101">BN35+BN34</f>
        <v>3723.5</v>
      </c>
      <c r="BO36" s="175">
        <f t="shared" si="101"/>
        <v>3720</v>
      </c>
      <c r="BP36" s="175">
        <f t="shared" si="101"/>
        <v>3716.5</v>
      </c>
      <c r="BQ36" s="175">
        <f t="shared" si="101"/>
        <v>3713</v>
      </c>
      <c r="BR36" s="175">
        <f t="shared" si="101"/>
        <v>3709.5</v>
      </c>
      <c r="BS36" s="175">
        <f t="shared" si="101"/>
        <v>3706</v>
      </c>
      <c r="BT36" s="175">
        <f t="shared" si="101"/>
        <v>3702.5</v>
      </c>
      <c r="BU36" s="175">
        <f t="shared" si="101"/>
        <v>3699</v>
      </c>
      <c r="BV36" s="175">
        <f t="shared" si="101"/>
        <v>3695.5</v>
      </c>
      <c r="BW36" s="175">
        <f t="shared" si="101"/>
        <v>3692</v>
      </c>
      <c r="BX36" s="175">
        <f t="shared" si="101"/>
        <v>3688.5</v>
      </c>
      <c r="BY36" s="175">
        <f t="shared" si="101"/>
        <v>3685</v>
      </c>
      <c r="BZ36" s="180" t="s">
        <v>185</v>
      </c>
      <c r="CA36" s="184">
        <f>SUM(BN36:BY36)</f>
        <v>44451</v>
      </c>
      <c r="CB36" s="39"/>
      <c r="CC36" s="166" t="s">
        <v>185</v>
      </c>
      <c r="CD36" s="175">
        <f t="shared" ref="CD36:CO36" si="102">CD35+CD34</f>
        <v>4387.041667</v>
      </c>
      <c r="CE36" s="175">
        <f t="shared" si="102"/>
        <v>4383.541667</v>
      </c>
      <c r="CF36" s="175">
        <f t="shared" si="102"/>
        <v>4380.041667</v>
      </c>
      <c r="CG36" s="175">
        <f t="shared" si="102"/>
        <v>4376.541667</v>
      </c>
      <c r="CH36" s="175">
        <f t="shared" si="102"/>
        <v>4373.041667</v>
      </c>
      <c r="CI36" s="175">
        <f t="shared" si="102"/>
        <v>4369.541667</v>
      </c>
      <c r="CJ36" s="175">
        <f t="shared" si="102"/>
        <v>4366.041667</v>
      </c>
      <c r="CK36" s="175">
        <f t="shared" si="102"/>
        <v>4362.541667</v>
      </c>
      <c r="CL36" s="175">
        <f t="shared" si="102"/>
        <v>4359.041667</v>
      </c>
      <c r="CM36" s="175">
        <f t="shared" si="102"/>
        <v>4355.541667</v>
      </c>
      <c r="CN36" s="175">
        <f t="shared" si="102"/>
        <v>4352.041667</v>
      </c>
      <c r="CO36" s="175">
        <f t="shared" si="102"/>
        <v>4348.541667</v>
      </c>
      <c r="CP36" s="174" t="s">
        <v>185</v>
      </c>
      <c r="CQ36" s="184">
        <f>SUM(CD36:CO36)</f>
        <v>52413.5</v>
      </c>
      <c r="CR36" s="39"/>
    </row>
    <row r="37" ht="15.75" customHeight="1">
      <c r="A37" s="166" t="s">
        <v>186</v>
      </c>
      <c r="B37" s="167">
        <f>M31-M28</f>
        <v>680700</v>
      </c>
      <c r="C37" s="167">
        <f t="shared" ref="C37:M37" si="103">B37-B34</f>
        <v>679500</v>
      </c>
      <c r="D37" s="167">
        <f t="shared" si="103"/>
        <v>678300</v>
      </c>
      <c r="E37" s="167">
        <f t="shared" si="103"/>
        <v>677100</v>
      </c>
      <c r="F37" s="167">
        <f t="shared" si="103"/>
        <v>675900</v>
      </c>
      <c r="G37" s="167">
        <f t="shared" si="103"/>
        <v>674700</v>
      </c>
      <c r="H37" s="167">
        <f t="shared" si="103"/>
        <v>673500</v>
      </c>
      <c r="I37" s="167">
        <f t="shared" si="103"/>
        <v>672300</v>
      </c>
      <c r="J37" s="167">
        <f t="shared" si="103"/>
        <v>671100</v>
      </c>
      <c r="K37" s="167">
        <f t="shared" si="103"/>
        <v>669900</v>
      </c>
      <c r="L37" s="167">
        <f t="shared" si="103"/>
        <v>668700</v>
      </c>
      <c r="M37" s="167">
        <f t="shared" si="103"/>
        <v>667500</v>
      </c>
      <c r="N37" s="168"/>
      <c r="O37" s="169"/>
      <c r="P37" s="39"/>
      <c r="Q37" s="166" t="s">
        <v>186</v>
      </c>
      <c r="R37" s="179">
        <f>AC31-AD31</f>
        <v>319200</v>
      </c>
      <c r="S37" s="179">
        <f t="shared" ref="S37:AC37" si="104">R37-R34</f>
        <v>318000</v>
      </c>
      <c r="T37" s="179">
        <f t="shared" si="104"/>
        <v>316800</v>
      </c>
      <c r="U37" s="179">
        <f t="shared" si="104"/>
        <v>315600</v>
      </c>
      <c r="V37" s="179">
        <f t="shared" si="104"/>
        <v>314400</v>
      </c>
      <c r="W37" s="179">
        <f t="shared" si="104"/>
        <v>313200</v>
      </c>
      <c r="X37" s="179">
        <f t="shared" si="104"/>
        <v>312000</v>
      </c>
      <c r="Y37" s="179">
        <f t="shared" si="104"/>
        <v>310800</v>
      </c>
      <c r="Z37" s="179">
        <f t="shared" si="104"/>
        <v>309600</v>
      </c>
      <c r="AA37" s="179">
        <f t="shared" si="104"/>
        <v>308400</v>
      </c>
      <c r="AB37" s="179">
        <f t="shared" si="104"/>
        <v>307200</v>
      </c>
      <c r="AC37" s="179">
        <f t="shared" si="104"/>
        <v>306000</v>
      </c>
      <c r="AD37" s="169"/>
      <c r="AE37" s="170"/>
      <c r="AF37" s="39"/>
      <c r="AG37" s="166" t="s">
        <v>186</v>
      </c>
      <c r="AH37" s="175">
        <f>AS31-AT31</f>
        <v>538900</v>
      </c>
      <c r="AI37" s="175">
        <f t="shared" ref="AI37:AS37" si="105">AH37-AH34</f>
        <v>537700</v>
      </c>
      <c r="AJ37" s="175">
        <f t="shared" si="105"/>
        <v>536500</v>
      </c>
      <c r="AK37" s="175">
        <f t="shared" si="105"/>
        <v>535300</v>
      </c>
      <c r="AL37" s="175">
        <f t="shared" si="105"/>
        <v>534100</v>
      </c>
      <c r="AM37" s="175">
        <f t="shared" si="105"/>
        <v>532900</v>
      </c>
      <c r="AN37" s="175">
        <f t="shared" si="105"/>
        <v>531700</v>
      </c>
      <c r="AO37" s="175">
        <f t="shared" si="105"/>
        <v>530500</v>
      </c>
      <c r="AP37" s="175">
        <f t="shared" si="105"/>
        <v>529300</v>
      </c>
      <c r="AQ37" s="175">
        <f t="shared" si="105"/>
        <v>528100</v>
      </c>
      <c r="AR37" s="175">
        <f t="shared" si="105"/>
        <v>526900</v>
      </c>
      <c r="AS37" s="175">
        <f t="shared" si="105"/>
        <v>525700</v>
      </c>
      <c r="AT37" s="169"/>
      <c r="AU37" s="173"/>
      <c r="AV37" s="39"/>
      <c r="AW37" s="166" t="s">
        <v>186</v>
      </c>
      <c r="AX37" s="175">
        <f>BI31-BJ31</f>
        <v>928900</v>
      </c>
      <c r="AY37" s="175">
        <f t="shared" ref="AY37:BI37" si="106">AX37-AX34</f>
        <v>927700</v>
      </c>
      <c r="AZ37" s="175">
        <f t="shared" si="106"/>
        <v>926500</v>
      </c>
      <c r="BA37" s="175">
        <f t="shared" si="106"/>
        <v>925300</v>
      </c>
      <c r="BB37" s="175">
        <f t="shared" si="106"/>
        <v>924100</v>
      </c>
      <c r="BC37" s="175">
        <f t="shared" si="106"/>
        <v>922900</v>
      </c>
      <c r="BD37" s="175">
        <f t="shared" si="106"/>
        <v>921700</v>
      </c>
      <c r="BE37" s="175">
        <f t="shared" si="106"/>
        <v>920500</v>
      </c>
      <c r="BF37" s="175">
        <f t="shared" si="106"/>
        <v>919300</v>
      </c>
      <c r="BG37" s="175">
        <f t="shared" si="106"/>
        <v>918100</v>
      </c>
      <c r="BH37" s="175">
        <f t="shared" si="106"/>
        <v>916900</v>
      </c>
      <c r="BI37" s="175">
        <f t="shared" si="106"/>
        <v>915700</v>
      </c>
      <c r="BJ37" s="169"/>
      <c r="BK37" s="185"/>
      <c r="BL37" s="39"/>
      <c r="BM37" s="166" t="s">
        <v>186</v>
      </c>
      <c r="BN37" s="175">
        <f>BY31-BZ31</f>
        <v>865200</v>
      </c>
      <c r="BO37" s="175">
        <f t="shared" ref="BO37:BY37" si="107">BN37-BN34</f>
        <v>864000</v>
      </c>
      <c r="BP37" s="175">
        <f t="shared" si="107"/>
        <v>862800</v>
      </c>
      <c r="BQ37" s="175">
        <f t="shared" si="107"/>
        <v>861600</v>
      </c>
      <c r="BR37" s="175">
        <f t="shared" si="107"/>
        <v>860400</v>
      </c>
      <c r="BS37" s="175">
        <f t="shared" si="107"/>
        <v>859200</v>
      </c>
      <c r="BT37" s="175">
        <f t="shared" si="107"/>
        <v>858000</v>
      </c>
      <c r="BU37" s="175">
        <f t="shared" si="107"/>
        <v>856800</v>
      </c>
      <c r="BV37" s="175">
        <f t="shared" si="107"/>
        <v>855600</v>
      </c>
      <c r="BW37" s="175">
        <f t="shared" si="107"/>
        <v>854400</v>
      </c>
      <c r="BX37" s="175">
        <f t="shared" si="107"/>
        <v>853200</v>
      </c>
      <c r="BY37" s="175">
        <f t="shared" si="107"/>
        <v>852000</v>
      </c>
      <c r="BZ37" s="169"/>
      <c r="CA37" s="173"/>
      <c r="CB37" s="39"/>
      <c r="CC37" s="166" t="s">
        <v>186</v>
      </c>
      <c r="CD37" s="175">
        <f>CO31-CP31</f>
        <v>1092700</v>
      </c>
      <c r="CE37" s="175">
        <f t="shared" ref="CE37:CO37" si="108">CD37-CD34</f>
        <v>1091500</v>
      </c>
      <c r="CF37" s="175">
        <f t="shared" si="108"/>
        <v>1090300</v>
      </c>
      <c r="CG37" s="175">
        <f t="shared" si="108"/>
        <v>1089100</v>
      </c>
      <c r="CH37" s="175">
        <f t="shared" si="108"/>
        <v>1087900</v>
      </c>
      <c r="CI37" s="175">
        <f t="shared" si="108"/>
        <v>1086700</v>
      </c>
      <c r="CJ37" s="175">
        <f t="shared" si="108"/>
        <v>1085500</v>
      </c>
      <c r="CK37" s="175">
        <f t="shared" si="108"/>
        <v>1084300</v>
      </c>
      <c r="CL37" s="175">
        <f t="shared" si="108"/>
        <v>1083100</v>
      </c>
      <c r="CM37" s="175">
        <f t="shared" si="108"/>
        <v>1081900</v>
      </c>
      <c r="CN37" s="175">
        <f t="shared" si="108"/>
        <v>1080700</v>
      </c>
      <c r="CO37" s="175">
        <f t="shared" si="108"/>
        <v>1079500</v>
      </c>
      <c r="CP37" s="186"/>
      <c r="CQ37" s="173"/>
      <c r="CR37" s="39"/>
    </row>
    <row r="38" ht="16.5" customHeight="1">
      <c r="A38" s="166" t="s">
        <v>187</v>
      </c>
      <c r="B38" s="167">
        <v>4500.0</v>
      </c>
      <c r="C38" s="167">
        <v>4500.0</v>
      </c>
      <c r="D38" s="167">
        <v>4500.0</v>
      </c>
      <c r="E38" s="167">
        <v>4500.0</v>
      </c>
      <c r="F38" s="167">
        <v>4500.0</v>
      </c>
      <c r="G38" s="167">
        <v>4500.0</v>
      </c>
      <c r="H38" s="167">
        <v>4500.0</v>
      </c>
      <c r="I38" s="167">
        <v>4500.0</v>
      </c>
      <c r="J38" s="167">
        <v>4500.0</v>
      </c>
      <c r="K38" s="167">
        <v>4500.0</v>
      </c>
      <c r="L38" s="167">
        <v>4500.0</v>
      </c>
      <c r="M38" s="167">
        <v>4500.0</v>
      </c>
      <c r="N38" s="177" t="s">
        <v>188</v>
      </c>
      <c r="O38" s="196">
        <f>SUM(B38:M38)</f>
        <v>54000</v>
      </c>
      <c r="P38" s="39"/>
      <c r="Q38" s="166" t="s">
        <v>187</v>
      </c>
      <c r="R38" s="179">
        <v>4500.0</v>
      </c>
      <c r="S38" s="179">
        <v>4500.0</v>
      </c>
      <c r="T38" s="179">
        <v>4500.0</v>
      </c>
      <c r="U38" s="179">
        <v>4500.0</v>
      </c>
      <c r="V38" s="179">
        <v>4500.0</v>
      </c>
      <c r="W38" s="179">
        <v>4500.0</v>
      </c>
      <c r="X38" s="179">
        <v>4500.0</v>
      </c>
      <c r="Y38" s="179">
        <v>4500.0</v>
      </c>
      <c r="Z38" s="179">
        <v>4500.0</v>
      </c>
      <c r="AA38" s="179">
        <v>4500.0</v>
      </c>
      <c r="AB38" s="179">
        <v>4500.0</v>
      </c>
      <c r="AC38" s="179">
        <v>4500.0</v>
      </c>
      <c r="AD38" s="180" t="s">
        <v>188</v>
      </c>
      <c r="AE38" s="181">
        <f>SUM(R38:AC38)</f>
        <v>54000</v>
      </c>
      <c r="AF38" s="39"/>
      <c r="AG38" s="166" t="s">
        <v>187</v>
      </c>
      <c r="AH38" s="179">
        <v>3500.0</v>
      </c>
      <c r="AI38" s="179">
        <v>3500.0</v>
      </c>
      <c r="AJ38" s="179">
        <v>3500.0</v>
      </c>
      <c r="AK38" s="179">
        <v>3500.0</v>
      </c>
      <c r="AL38" s="179">
        <v>3500.0</v>
      </c>
      <c r="AM38" s="179">
        <v>3500.0</v>
      </c>
      <c r="AN38" s="179">
        <v>3500.0</v>
      </c>
      <c r="AO38" s="179">
        <v>3500.0</v>
      </c>
      <c r="AP38" s="179">
        <v>3500.0</v>
      </c>
      <c r="AQ38" s="179">
        <v>3500.0</v>
      </c>
      <c r="AR38" s="179">
        <v>3500.0</v>
      </c>
      <c r="AS38" s="179">
        <v>3500.0</v>
      </c>
      <c r="AT38" s="180" t="s">
        <v>188</v>
      </c>
      <c r="AU38" s="182">
        <f>SUM(AH38:AS38)</f>
        <v>42000</v>
      </c>
      <c r="AV38" s="39"/>
      <c r="AW38" s="166" t="s">
        <v>187</v>
      </c>
      <c r="AX38" s="175">
        <v>6900.0</v>
      </c>
      <c r="AY38" s="175">
        <v>6900.0</v>
      </c>
      <c r="AZ38" s="175">
        <v>6900.0</v>
      </c>
      <c r="BA38" s="175">
        <v>6900.0</v>
      </c>
      <c r="BB38" s="175">
        <v>6900.0</v>
      </c>
      <c r="BC38" s="175">
        <v>6900.0</v>
      </c>
      <c r="BD38" s="175">
        <v>6900.0</v>
      </c>
      <c r="BE38" s="175">
        <v>6900.0</v>
      </c>
      <c r="BF38" s="175">
        <v>6900.0</v>
      </c>
      <c r="BG38" s="175">
        <v>6900.0</v>
      </c>
      <c r="BH38" s="175">
        <v>6900.0</v>
      </c>
      <c r="BI38" s="175">
        <v>6900.0</v>
      </c>
      <c r="BJ38" s="180" t="s">
        <v>188</v>
      </c>
      <c r="BK38" s="183">
        <f>SUM(AX38:BI38)</f>
        <v>82800</v>
      </c>
      <c r="BL38" s="39"/>
      <c r="BM38" s="166" t="s">
        <v>187</v>
      </c>
      <c r="BN38" s="175">
        <v>4500.0</v>
      </c>
      <c r="BO38" s="175">
        <v>4500.0</v>
      </c>
      <c r="BP38" s="175">
        <v>4500.0</v>
      </c>
      <c r="BQ38" s="175">
        <v>4500.0</v>
      </c>
      <c r="BR38" s="175">
        <v>4500.0</v>
      </c>
      <c r="BS38" s="175">
        <v>4500.0</v>
      </c>
      <c r="BT38" s="175">
        <v>4500.0</v>
      </c>
      <c r="BU38" s="175">
        <v>4500.0</v>
      </c>
      <c r="BV38" s="175">
        <v>4500.0</v>
      </c>
      <c r="BW38" s="175">
        <v>4500.0</v>
      </c>
      <c r="BX38" s="175">
        <v>4500.0</v>
      </c>
      <c r="BY38" s="175">
        <v>4500.0</v>
      </c>
      <c r="BZ38" s="180" t="s">
        <v>188</v>
      </c>
      <c r="CA38" s="184">
        <f>SUM(BN38:BY38)</f>
        <v>54000</v>
      </c>
      <c r="CB38" s="39"/>
      <c r="CC38" s="166" t="s">
        <v>187</v>
      </c>
      <c r="CD38" s="175">
        <v>5600.0</v>
      </c>
      <c r="CE38" s="175">
        <v>5600.0</v>
      </c>
      <c r="CF38" s="175">
        <v>5600.0</v>
      </c>
      <c r="CG38" s="175">
        <v>5600.0</v>
      </c>
      <c r="CH38" s="175">
        <v>5600.0</v>
      </c>
      <c r="CI38" s="175">
        <v>5600.0</v>
      </c>
      <c r="CJ38" s="175">
        <v>5600.0</v>
      </c>
      <c r="CK38" s="175">
        <v>5600.0</v>
      </c>
      <c r="CL38" s="175">
        <v>5600.0</v>
      </c>
      <c r="CM38" s="175">
        <v>5600.0</v>
      </c>
      <c r="CN38" s="175">
        <v>5600.0</v>
      </c>
      <c r="CO38" s="175">
        <v>5600.0</v>
      </c>
      <c r="CP38" s="187" t="s">
        <v>189</v>
      </c>
      <c r="CQ38" s="184">
        <f>SUM(CD38:CO38)</f>
        <v>67200</v>
      </c>
      <c r="CR38" s="39"/>
    </row>
    <row r="39" ht="15.75" customHeight="1">
      <c r="A39" s="151" t="s">
        <v>169</v>
      </c>
      <c r="B39" s="158" t="s">
        <v>170</v>
      </c>
      <c r="C39" s="158" t="s">
        <v>171</v>
      </c>
      <c r="D39" s="158" t="s">
        <v>172</v>
      </c>
      <c r="E39" s="158" t="s">
        <v>173</v>
      </c>
      <c r="F39" s="158" t="s">
        <v>174</v>
      </c>
      <c r="G39" s="158" t="s">
        <v>175</v>
      </c>
      <c r="H39" s="158" t="s">
        <v>176</v>
      </c>
      <c r="I39" s="158" t="s">
        <v>177</v>
      </c>
      <c r="J39" s="158" t="s">
        <v>178</v>
      </c>
      <c r="K39" s="158" t="s">
        <v>179</v>
      </c>
      <c r="L39" s="158" t="s">
        <v>180</v>
      </c>
      <c r="M39" s="159" t="s">
        <v>181</v>
      </c>
      <c r="N39" s="168"/>
      <c r="O39" s="169"/>
      <c r="P39" s="39"/>
      <c r="Q39" s="197" t="s">
        <v>169</v>
      </c>
      <c r="R39" s="158" t="s">
        <v>170</v>
      </c>
      <c r="S39" s="158" t="s">
        <v>171</v>
      </c>
      <c r="T39" s="158" t="s">
        <v>172</v>
      </c>
      <c r="U39" s="158" t="s">
        <v>173</v>
      </c>
      <c r="V39" s="158" t="s">
        <v>174</v>
      </c>
      <c r="W39" s="158" t="s">
        <v>175</v>
      </c>
      <c r="X39" s="158" t="s">
        <v>176</v>
      </c>
      <c r="Y39" s="158" t="s">
        <v>177</v>
      </c>
      <c r="Z39" s="158" t="s">
        <v>178</v>
      </c>
      <c r="AA39" s="158" t="s">
        <v>179</v>
      </c>
      <c r="AB39" s="158" t="s">
        <v>180</v>
      </c>
      <c r="AC39" s="159" t="s">
        <v>181</v>
      </c>
      <c r="AD39" s="169"/>
      <c r="AE39" s="170"/>
      <c r="AF39" s="39"/>
      <c r="AG39" s="197" t="s">
        <v>169</v>
      </c>
      <c r="AH39" s="158" t="s">
        <v>170</v>
      </c>
      <c r="AI39" s="158" t="s">
        <v>171</v>
      </c>
      <c r="AJ39" s="158" t="s">
        <v>172</v>
      </c>
      <c r="AK39" s="158" t="s">
        <v>173</v>
      </c>
      <c r="AL39" s="158" t="s">
        <v>174</v>
      </c>
      <c r="AM39" s="158" t="s">
        <v>175</v>
      </c>
      <c r="AN39" s="158" t="s">
        <v>176</v>
      </c>
      <c r="AO39" s="158" t="s">
        <v>177</v>
      </c>
      <c r="AP39" s="158" t="s">
        <v>178</v>
      </c>
      <c r="AQ39" s="158" t="s">
        <v>179</v>
      </c>
      <c r="AR39" s="158" t="s">
        <v>180</v>
      </c>
      <c r="AS39" s="159" t="s">
        <v>181</v>
      </c>
      <c r="AT39" s="169"/>
      <c r="AU39" s="173"/>
      <c r="AV39" s="39"/>
      <c r="AW39" s="197" t="s">
        <v>169</v>
      </c>
      <c r="AX39" s="158" t="s">
        <v>170</v>
      </c>
      <c r="AY39" s="158" t="s">
        <v>171</v>
      </c>
      <c r="AZ39" s="158" t="s">
        <v>172</v>
      </c>
      <c r="BA39" s="158" t="s">
        <v>173</v>
      </c>
      <c r="BB39" s="158" t="s">
        <v>174</v>
      </c>
      <c r="BC39" s="158" t="s">
        <v>175</v>
      </c>
      <c r="BD39" s="158" t="s">
        <v>176</v>
      </c>
      <c r="BE39" s="158" t="s">
        <v>177</v>
      </c>
      <c r="BF39" s="158" t="s">
        <v>178</v>
      </c>
      <c r="BG39" s="158" t="s">
        <v>179</v>
      </c>
      <c r="BH39" s="158" t="s">
        <v>180</v>
      </c>
      <c r="BI39" s="159" t="s">
        <v>181</v>
      </c>
      <c r="BJ39" s="169"/>
      <c r="BK39" s="185"/>
      <c r="BL39" s="39"/>
      <c r="BM39" s="197" t="s">
        <v>169</v>
      </c>
      <c r="BN39" s="158" t="s">
        <v>170</v>
      </c>
      <c r="BO39" s="158" t="s">
        <v>171</v>
      </c>
      <c r="BP39" s="158" t="s">
        <v>172</v>
      </c>
      <c r="BQ39" s="158" t="s">
        <v>173</v>
      </c>
      <c r="BR39" s="158" t="s">
        <v>174</v>
      </c>
      <c r="BS39" s="158" t="s">
        <v>175</v>
      </c>
      <c r="BT39" s="158" t="s">
        <v>176</v>
      </c>
      <c r="BU39" s="158" t="s">
        <v>177</v>
      </c>
      <c r="BV39" s="158" t="s">
        <v>178</v>
      </c>
      <c r="BW39" s="158" t="s">
        <v>179</v>
      </c>
      <c r="BX39" s="158" t="s">
        <v>180</v>
      </c>
      <c r="BY39" s="159" t="s">
        <v>181</v>
      </c>
      <c r="BZ39" s="169"/>
      <c r="CA39" s="173"/>
      <c r="CB39" s="39"/>
      <c r="CC39" s="197" t="s">
        <v>169</v>
      </c>
      <c r="CD39" s="158" t="s">
        <v>170</v>
      </c>
      <c r="CE39" s="158" t="s">
        <v>171</v>
      </c>
      <c r="CF39" s="158" t="s">
        <v>172</v>
      </c>
      <c r="CG39" s="158" t="s">
        <v>173</v>
      </c>
      <c r="CH39" s="158" t="s">
        <v>174</v>
      </c>
      <c r="CI39" s="158" t="s">
        <v>175</v>
      </c>
      <c r="CJ39" s="158" t="s">
        <v>176</v>
      </c>
      <c r="CK39" s="158" t="s">
        <v>177</v>
      </c>
      <c r="CL39" s="158" t="s">
        <v>178</v>
      </c>
      <c r="CM39" s="158" t="s">
        <v>179</v>
      </c>
      <c r="CN39" s="158" t="s">
        <v>180</v>
      </c>
      <c r="CO39" s="159" t="s">
        <v>181</v>
      </c>
      <c r="CP39" s="169"/>
      <c r="CQ39" s="173"/>
      <c r="CR39" s="39"/>
    </row>
    <row r="40" ht="16.5" customHeight="1">
      <c r="A40" s="166" t="s">
        <v>182</v>
      </c>
      <c r="B40" s="167">
        <v>1200.0</v>
      </c>
      <c r="C40" s="167">
        <v>1200.0</v>
      </c>
      <c r="D40" s="167">
        <v>1200.0</v>
      </c>
      <c r="E40" s="167">
        <v>1200.0</v>
      </c>
      <c r="F40" s="167">
        <v>1200.0</v>
      </c>
      <c r="G40" s="167">
        <v>1200.0</v>
      </c>
      <c r="H40" s="167">
        <v>1200.0</v>
      </c>
      <c r="I40" s="167">
        <v>1200.0</v>
      </c>
      <c r="J40" s="167">
        <v>1200.0</v>
      </c>
      <c r="K40" s="167">
        <v>1200.0</v>
      </c>
      <c r="L40" s="167">
        <v>1200.0</v>
      </c>
      <c r="M40" s="167">
        <v>1200.0</v>
      </c>
      <c r="N40" s="189" t="s">
        <v>190</v>
      </c>
      <c r="O40" s="190">
        <f>O38-O36</f>
        <v>16006.5</v>
      </c>
      <c r="P40" s="39"/>
      <c r="Q40" s="166" t="s">
        <v>182</v>
      </c>
      <c r="R40" s="167">
        <v>1200.0</v>
      </c>
      <c r="S40" s="167">
        <v>1200.0</v>
      </c>
      <c r="T40" s="167">
        <v>1200.0</v>
      </c>
      <c r="U40" s="167">
        <v>1200.0</v>
      </c>
      <c r="V40" s="167">
        <v>1200.0</v>
      </c>
      <c r="W40" s="167">
        <v>1200.0</v>
      </c>
      <c r="X40" s="167">
        <v>1200.0</v>
      </c>
      <c r="Y40" s="167">
        <v>1200.0</v>
      </c>
      <c r="Z40" s="167">
        <v>1200.0</v>
      </c>
      <c r="AA40" s="167">
        <v>1200.0</v>
      </c>
      <c r="AB40" s="167">
        <v>1200.0</v>
      </c>
      <c r="AC40" s="167">
        <v>1200.0</v>
      </c>
      <c r="AD40" s="191" t="s">
        <v>190</v>
      </c>
      <c r="AE40" s="192">
        <f>AE38-AE36</f>
        <v>28659</v>
      </c>
      <c r="AF40" s="39"/>
      <c r="AG40" s="166" t="s">
        <v>182</v>
      </c>
      <c r="AH40" s="167">
        <v>1200.0</v>
      </c>
      <c r="AI40" s="167">
        <v>1200.0</v>
      </c>
      <c r="AJ40" s="167">
        <v>1200.0</v>
      </c>
      <c r="AK40" s="167">
        <v>1200.0</v>
      </c>
      <c r="AL40" s="167">
        <v>1200.0</v>
      </c>
      <c r="AM40" s="167">
        <v>1200.0</v>
      </c>
      <c r="AN40" s="167">
        <v>1200.0</v>
      </c>
      <c r="AO40" s="167">
        <v>1200.0</v>
      </c>
      <c r="AP40" s="167">
        <v>1200.0</v>
      </c>
      <c r="AQ40" s="167">
        <v>1200.0</v>
      </c>
      <c r="AR40" s="167">
        <v>1200.0</v>
      </c>
      <c r="AS40" s="167">
        <v>1200.0</v>
      </c>
      <c r="AT40" s="191" t="s">
        <v>190</v>
      </c>
      <c r="AU40" s="182">
        <f>AU38-AU36</f>
        <v>8969.5</v>
      </c>
      <c r="AV40" s="39"/>
      <c r="AW40" s="166" t="s">
        <v>182</v>
      </c>
      <c r="AX40" s="167">
        <v>1200.0</v>
      </c>
      <c r="AY40" s="167">
        <v>1200.0</v>
      </c>
      <c r="AZ40" s="167">
        <v>1200.0</v>
      </c>
      <c r="BA40" s="167">
        <v>1200.0</v>
      </c>
      <c r="BB40" s="167">
        <v>1200.0</v>
      </c>
      <c r="BC40" s="167">
        <v>1200.0</v>
      </c>
      <c r="BD40" s="167">
        <v>1200.0</v>
      </c>
      <c r="BE40" s="167">
        <v>1200.0</v>
      </c>
      <c r="BF40" s="167">
        <v>1200.0</v>
      </c>
      <c r="BG40" s="167">
        <v>1200.0</v>
      </c>
      <c r="BH40" s="167">
        <v>1200.0</v>
      </c>
      <c r="BI40" s="167">
        <v>1200.0</v>
      </c>
      <c r="BJ40" s="191" t="s">
        <v>190</v>
      </c>
      <c r="BK40" s="193">
        <f>BK38-BK36</f>
        <v>36119.5</v>
      </c>
      <c r="BL40" s="39"/>
      <c r="BM40" s="166" t="s">
        <v>182</v>
      </c>
      <c r="BN40" s="167">
        <v>1200.0</v>
      </c>
      <c r="BO40" s="167">
        <v>1200.0</v>
      </c>
      <c r="BP40" s="167">
        <v>1200.0</v>
      </c>
      <c r="BQ40" s="167">
        <v>1200.0</v>
      </c>
      <c r="BR40" s="167">
        <v>1200.0</v>
      </c>
      <c r="BS40" s="167">
        <v>1200.0</v>
      </c>
      <c r="BT40" s="167">
        <v>1200.0</v>
      </c>
      <c r="BU40" s="167">
        <v>1200.0</v>
      </c>
      <c r="BV40" s="167">
        <v>1200.0</v>
      </c>
      <c r="BW40" s="167">
        <v>1200.0</v>
      </c>
      <c r="BX40" s="167">
        <v>1200.0</v>
      </c>
      <c r="BY40" s="167">
        <v>1200.0</v>
      </c>
      <c r="BZ40" s="191" t="s">
        <v>190</v>
      </c>
      <c r="CA40" s="184">
        <f>CA38-CA36</f>
        <v>9549</v>
      </c>
      <c r="CB40" s="39"/>
      <c r="CC40" s="166" t="s">
        <v>182</v>
      </c>
      <c r="CD40" s="167">
        <v>1200.0</v>
      </c>
      <c r="CE40" s="167">
        <v>1200.0</v>
      </c>
      <c r="CF40" s="167">
        <v>1200.0</v>
      </c>
      <c r="CG40" s="167">
        <v>1200.0</v>
      </c>
      <c r="CH40" s="167">
        <v>1200.0</v>
      </c>
      <c r="CI40" s="167">
        <v>1200.0</v>
      </c>
      <c r="CJ40" s="167">
        <v>1200.0</v>
      </c>
      <c r="CK40" s="167">
        <v>1200.0</v>
      </c>
      <c r="CL40" s="167">
        <v>1200.0</v>
      </c>
      <c r="CM40" s="167">
        <v>1200.0</v>
      </c>
      <c r="CN40" s="167">
        <v>1200.0</v>
      </c>
      <c r="CO40" s="167">
        <v>1200.0</v>
      </c>
      <c r="CP40" s="174" t="s">
        <v>183</v>
      </c>
      <c r="CQ40" s="184">
        <f>CQ38-CQ36</f>
        <v>14786.5</v>
      </c>
      <c r="CR40" s="39"/>
    </row>
    <row r="41" ht="15.75" customHeight="1">
      <c r="A41" s="166" t="s">
        <v>184</v>
      </c>
      <c r="B41" s="167">
        <f t="shared" ref="B41:M41" si="109">B43*3.5%/12</f>
        <v>1943.375</v>
      </c>
      <c r="C41" s="167">
        <f t="shared" si="109"/>
        <v>1939.875</v>
      </c>
      <c r="D41" s="167">
        <f t="shared" si="109"/>
        <v>1936.375</v>
      </c>
      <c r="E41" s="167">
        <f t="shared" si="109"/>
        <v>1932.875</v>
      </c>
      <c r="F41" s="167">
        <f t="shared" si="109"/>
        <v>1929.375</v>
      </c>
      <c r="G41" s="167">
        <f t="shared" si="109"/>
        <v>1925.875</v>
      </c>
      <c r="H41" s="167">
        <f t="shared" si="109"/>
        <v>1922.375</v>
      </c>
      <c r="I41" s="167">
        <f t="shared" si="109"/>
        <v>1918.875</v>
      </c>
      <c r="J41" s="167">
        <f t="shared" si="109"/>
        <v>1915.375</v>
      </c>
      <c r="K41" s="167">
        <f t="shared" si="109"/>
        <v>1911.875</v>
      </c>
      <c r="L41" s="167">
        <f t="shared" si="109"/>
        <v>1908.375</v>
      </c>
      <c r="M41" s="167">
        <f t="shared" si="109"/>
        <v>1904.875</v>
      </c>
      <c r="N41" s="168"/>
      <c r="O41" s="169"/>
      <c r="P41" s="39"/>
      <c r="Q41" s="166" t="s">
        <v>184</v>
      </c>
      <c r="R41" s="167">
        <f t="shared" ref="R41:AC41" si="110">R43*3.5%/12</f>
        <v>889</v>
      </c>
      <c r="S41" s="167">
        <f t="shared" si="110"/>
        <v>885.5</v>
      </c>
      <c r="T41" s="167">
        <f t="shared" si="110"/>
        <v>882</v>
      </c>
      <c r="U41" s="167">
        <f t="shared" si="110"/>
        <v>878.5</v>
      </c>
      <c r="V41" s="167">
        <f t="shared" si="110"/>
        <v>875</v>
      </c>
      <c r="W41" s="167">
        <f t="shared" si="110"/>
        <v>871.5</v>
      </c>
      <c r="X41" s="167">
        <f t="shared" si="110"/>
        <v>868</v>
      </c>
      <c r="Y41" s="167">
        <f t="shared" si="110"/>
        <v>864.5</v>
      </c>
      <c r="Z41" s="167">
        <f t="shared" si="110"/>
        <v>861</v>
      </c>
      <c r="AA41" s="167">
        <f t="shared" si="110"/>
        <v>857.5</v>
      </c>
      <c r="AB41" s="167">
        <f t="shared" si="110"/>
        <v>854</v>
      </c>
      <c r="AC41" s="167">
        <f t="shared" si="110"/>
        <v>850.5</v>
      </c>
      <c r="AD41" s="169"/>
      <c r="AE41" s="170"/>
      <c r="AF41" s="39"/>
      <c r="AG41" s="166" t="s">
        <v>184</v>
      </c>
      <c r="AH41" s="167">
        <f t="shared" ref="AH41:AS41" si="111">AH43*3.5%/12</f>
        <v>1533.291667</v>
      </c>
      <c r="AI41" s="167">
        <f t="shared" si="111"/>
        <v>1529.791667</v>
      </c>
      <c r="AJ41" s="167">
        <f t="shared" si="111"/>
        <v>1526.291667</v>
      </c>
      <c r="AK41" s="167">
        <f t="shared" si="111"/>
        <v>1522.791667</v>
      </c>
      <c r="AL41" s="167">
        <f t="shared" si="111"/>
        <v>1519.291667</v>
      </c>
      <c r="AM41" s="167">
        <f t="shared" si="111"/>
        <v>1515.791667</v>
      </c>
      <c r="AN41" s="167">
        <f t="shared" si="111"/>
        <v>1512.291667</v>
      </c>
      <c r="AO41" s="167">
        <f t="shared" si="111"/>
        <v>1508.791667</v>
      </c>
      <c r="AP41" s="167">
        <f t="shared" si="111"/>
        <v>1505.291667</v>
      </c>
      <c r="AQ41" s="167">
        <f t="shared" si="111"/>
        <v>1501.791667</v>
      </c>
      <c r="AR41" s="167">
        <f t="shared" si="111"/>
        <v>1498.291667</v>
      </c>
      <c r="AS41" s="167">
        <f t="shared" si="111"/>
        <v>1494.791667</v>
      </c>
      <c r="AT41" s="169"/>
      <c r="AU41" s="169"/>
      <c r="AV41" s="39"/>
      <c r="AW41" s="166" t="s">
        <v>184</v>
      </c>
      <c r="AX41" s="175">
        <f t="shared" ref="AX41:BI41" si="112">AX43*3.5%/12</f>
        <v>2670.791667</v>
      </c>
      <c r="AY41" s="175">
        <f t="shared" si="112"/>
        <v>2667.291667</v>
      </c>
      <c r="AZ41" s="175">
        <f t="shared" si="112"/>
        <v>2663.791667</v>
      </c>
      <c r="BA41" s="175">
        <f t="shared" si="112"/>
        <v>2660.291667</v>
      </c>
      <c r="BB41" s="175">
        <f t="shared" si="112"/>
        <v>2656.791667</v>
      </c>
      <c r="BC41" s="175">
        <f t="shared" si="112"/>
        <v>2653.291667</v>
      </c>
      <c r="BD41" s="175">
        <f t="shared" si="112"/>
        <v>2649.791667</v>
      </c>
      <c r="BE41" s="175">
        <f t="shared" si="112"/>
        <v>2646.291667</v>
      </c>
      <c r="BF41" s="175">
        <f t="shared" si="112"/>
        <v>2642.791667</v>
      </c>
      <c r="BG41" s="175">
        <f t="shared" si="112"/>
        <v>2639.291667</v>
      </c>
      <c r="BH41" s="175">
        <f t="shared" si="112"/>
        <v>2635.791667</v>
      </c>
      <c r="BI41" s="175">
        <f t="shared" si="112"/>
        <v>2632.291667</v>
      </c>
      <c r="BJ41" s="169"/>
      <c r="BK41" s="185"/>
      <c r="BL41" s="39"/>
      <c r="BM41" s="166" t="s">
        <v>184</v>
      </c>
      <c r="BN41" s="175">
        <f t="shared" ref="BN41:BX41" si="113">BN43*5%/12</f>
        <v>3550</v>
      </c>
      <c r="BO41" s="175">
        <f t="shared" si="113"/>
        <v>3545</v>
      </c>
      <c r="BP41" s="175">
        <f t="shared" si="113"/>
        <v>3540</v>
      </c>
      <c r="BQ41" s="175">
        <f t="shared" si="113"/>
        <v>3535</v>
      </c>
      <c r="BR41" s="175">
        <f t="shared" si="113"/>
        <v>3530</v>
      </c>
      <c r="BS41" s="175">
        <f t="shared" si="113"/>
        <v>3525</v>
      </c>
      <c r="BT41" s="175">
        <f t="shared" si="113"/>
        <v>3520</v>
      </c>
      <c r="BU41" s="175">
        <f t="shared" si="113"/>
        <v>3515</v>
      </c>
      <c r="BV41" s="175">
        <f t="shared" si="113"/>
        <v>3510</v>
      </c>
      <c r="BW41" s="175">
        <f t="shared" si="113"/>
        <v>3505</v>
      </c>
      <c r="BX41" s="175">
        <f t="shared" si="113"/>
        <v>3500</v>
      </c>
      <c r="BY41" s="175">
        <f>BY43*3.5%/12</f>
        <v>2446.5</v>
      </c>
      <c r="BZ41" s="169"/>
      <c r="CA41" s="173"/>
      <c r="CB41" s="39"/>
      <c r="CC41" s="166" t="s">
        <v>184</v>
      </c>
      <c r="CD41" s="175">
        <f t="shared" ref="CD41:CO41" si="114">CD43*3.5%/12</f>
        <v>3148.541667</v>
      </c>
      <c r="CE41" s="175">
        <f t="shared" si="114"/>
        <v>3145.041667</v>
      </c>
      <c r="CF41" s="175">
        <f t="shared" si="114"/>
        <v>3141.541667</v>
      </c>
      <c r="CG41" s="175">
        <f t="shared" si="114"/>
        <v>3138.041667</v>
      </c>
      <c r="CH41" s="175">
        <f t="shared" si="114"/>
        <v>3134.541667</v>
      </c>
      <c r="CI41" s="175">
        <f t="shared" si="114"/>
        <v>3131.041667</v>
      </c>
      <c r="CJ41" s="175">
        <f t="shared" si="114"/>
        <v>3127.541667</v>
      </c>
      <c r="CK41" s="175">
        <f t="shared" si="114"/>
        <v>3124.041667</v>
      </c>
      <c r="CL41" s="175">
        <f t="shared" si="114"/>
        <v>3120.541667</v>
      </c>
      <c r="CM41" s="175">
        <f t="shared" si="114"/>
        <v>3117.041667</v>
      </c>
      <c r="CN41" s="175">
        <f t="shared" si="114"/>
        <v>3113.541667</v>
      </c>
      <c r="CO41" s="175">
        <f t="shared" si="114"/>
        <v>3110.041667</v>
      </c>
      <c r="CP41" s="176"/>
      <c r="CQ41" s="173"/>
      <c r="CR41" s="39"/>
    </row>
    <row r="42" ht="16.5" customHeight="1">
      <c r="A42" s="166" t="s">
        <v>185</v>
      </c>
      <c r="B42" s="167">
        <f t="shared" ref="B42:M42" si="115">B40+B41</f>
        <v>3143.375</v>
      </c>
      <c r="C42" s="167">
        <f t="shared" si="115"/>
        <v>3139.875</v>
      </c>
      <c r="D42" s="167">
        <f t="shared" si="115"/>
        <v>3136.375</v>
      </c>
      <c r="E42" s="167">
        <f t="shared" si="115"/>
        <v>3132.875</v>
      </c>
      <c r="F42" s="167">
        <f t="shared" si="115"/>
        <v>3129.375</v>
      </c>
      <c r="G42" s="167">
        <f t="shared" si="115"/>
        <v>3125.875</v>
      </c>
      <c r="H42" s="167">
        <f t="shared" si="115"/>
        <v>3122.375</v>
      </c>
      <c r="I42" s="167">
        <f t="shared" si="115"/>
        <v>3118.875</v>
      </c>
      <c r="J42" s="167">
        <f t="shared" si="115"/>
        <v>3115.375</v>
      </c>
      <c r="K42" s="167">
        <f t="shared" si="115"/>
        <v>3111.875</v>
      </c>
      <c r="L42" s="167">
        <f t="shared" si="115"/>
        <v>3108.375</v>
      </c>
      <c r="M42" s="167">
        <f t="shared" si="115"/>
        <v>3104.875</v>
      </c>
      <c r="N42" s="177" t="s">
        <v>185</v>
      </c>
      <c r="O42" s="178">
        <f>SUM(B42:M42)</f>
        <v>37489.5</v>
      </c>
      <c r="P42" s="39"/>
      <c r="Q42" s="166" t="s">
        <v>185</v>
      </c>
      <c r="R42" s="167">
        <f t="shared" ref="R42:AC42" si="116">R40+R41</f>
        <v>2089</v>
      </c>
      <c r="S42" s="167">
        <f t="shared" si="116"/>
        <v>2085.5</v>
      </c>
      <c r="T42" s="167">
        <f t="shared" si="116"/>
        <v>2082</v>
      </c>
      <c r="U42" s="167">
        <f t="shared" si="116"/>
        <v>2078.5</v>
      </c>
      <c r="V42" s="167">
        <f t="shared" si="116"/>
        <v>2075</v>
      </c>
      <c r="W42" s="167">
        <f t="shared" si="116"/>
        <v>2071.5</v>
      </c>
      <c r="X42" s="167">
        <f t="shared" si="116"/>
        <v>2068</v>
      </c>
      <c r="Y42" s="167">
        <f t="shared" si="116"/>
        <v>2064.5</v>
      </c>
      <c r="Z42" s="167">
        <f t="shared" si="116"/>
        <v>2061</v>
      </c>
      <c r="AA42" s="167">
        <f t="shared" si="116"/>
        <v>2057.5</v>
      </c>
      <c r="AB42" s="167">
        <f t="shared" si="116"/>
        <v>2054</v>
      </c>
      <c r="AC42" s="167">
        <f t="shared" si="116"/>
        <v>2050.5</v>
      </c>
      <c r="AD42" s="180" t="s">
        <v>185</v>
      </c>
      <c r="AE42" s="181">
        <f>SUM(R42:AC42)</f>
        <v>24837</v>
      </c>
      <c r="AF42" s="39"/>
      <c r="AG42" s="166" t="s">
        <v>185</v>
      </c>
      <c r="AH42" s="175">
        <f t="shared" ref="AH42:AS42" si="117">AH41+AH40</f>
        <v>2733.291667</v>
      </c>
      <c r="AI42" s="175">
        <f t="shared" si="117"/>
        <v>2729.791667</v>
      </c>
      <c r="AJ42" s="175">
        <f t="shared" si="117"/>
        <v>2726.291667</v>
      </c>
      <c r="AK42" s="175">
        <f t="shared" si="117"/>
        <v>2722.791667</v>
      </c>
      <c r="AL42" s="175">
        <f t="shared" si="117"/>
        <v>2719.291667</v>
      </c>
      <c r="AM42" s="175">
        <f t="shared" si="117"/>
        <v>2715.791667</v>
      </c>
      <c r="AN42" s="175">
        <f t="shared" si="117"/>
        <v>2712.291667</v>
      </c>
      <c r="AO42" s="175">
        <f t="shared" si="117"/>
        <v>2708.791667</v>
      </c>
      <c r="AP42" s="175">
        <f t="shared" si="117"/>
        <v>2705.291667</v>
      </c>
      <c r="AQ42" s="175">
        <f t="shared" si="117"/>
        <v>2701.791667</v>
      </c>
      <c r="AR42" s="175">
        <f t="shared" si="117"/>
        <v>2698.291667</v>
      </c>
      <c r="AS42" s="175">
        <f t="shared" si="117"/>
        <v>2694.791667</v>
      </c>
      <c r="AT42" s="180" t="s">
        <v>185</v>
      </c>
      <c r="AU42" s="182">
        <f>SUM(AH42:AS42)</f>
        <v>32568.5</v>
      </c>
      <c r="AV42" s="39"/>
      <c r="AW42" s="166" t="s">
        <v>185</v>
      </c>
      <c r="AX42" s="175">
        <f t="shared" ref="AX42:BI42" si="118">AX41+AX40</f>
        <v>3870.791667</v>
      </c>
      <c r="AY42" s="175">
        <f t="shared" si="118"/>
        <v>3867.291667</v>
      </c>
      <c r="AZ42" s="175">
        <f t="shared" si="118"/>
        <v>3863.791667</v>
      </c>
      <c r="BA42" s="175">
        <f t="shared" si="118"/>
        <v>3860.291667</v>
      </c>
      <c r="BB42" s="175">
        <f t="shared" si="118"/>
        <v>3856.791667</v>
      </c>
      <c r="BC42" s="175">
        <f t="shared" si="118"/>
        <v>3853.291667</v>
      </c>
      <c r="BD42" s="175">
        <f t="shared" si="118"/>
        <v>3849.791667</v>
      </c>
      <c r="BE42" s="175">
        <f t="shared" si="118"/>
        <v>3846.291667</v>
      </c>
      <c r="BF42" s="175">
        <f t="shared" si="118"/>
        <v>3842.791667</v>
      </c>
      <c r="BG42" s="175">
        <f t="shared" si="118"/>
        <v>3839.291667</v>
      </c>
      <c r="BH42" s="175">
        <f t="shared" si="118"/>
        <v>3835.791667</v>
      </c>
      <c r="BI42" s="175">
        <f t="shared" si="118"/>
        <v>3832.291667</v>
      </c>
      <c r="BJ42" s="180" t="s">
        <v>185</v>
      </c>
      <c r="BK42" s="183">
        <f>SUM(AX42:BI42)</f>
        <v>46218.5</v>
      </c>
      <c r="BL42" s="39"/>
      <c r="BM42" s="166" t="s">
        <v>185</v>
      </c>
      <c r="BN42" s="175">
        <f t="shared" ref="BN42:BY42" si="119">BN41+BN40</f>
        <v>4750</v>
      </c>
      <c r="BO42" s="175">
        <f t="shared" si="119"/>
        <v>4745</v>
      </c>
      <c r="BP42" s="175">
        <f t="shared" si="119"/>
        <v>4740</v>
      </c>
      <c r="BQ42" s="175">
        <f t="shared" si="119"/>
        <v>4735</v>
      </c>
      <c r="BR42" s="175">
        <f t="shared" si="119"/>
        <v>4730</v>
      </c>
      <c r="BS42" s="175">
        <f t="shared" si="119"/>
        <v>4725</v>
      </c>
      <c r="BT42" s="175">
        <f t="shared" si="119"/>
        <v>4720</v>
      </c>
      <c r="BU42" s="175">
        <f t="shared" si="119"/>
        <v>4715</v>
      </c>
      <c r="BV42" s="175">
        <f t="shared" si="119"/>
        <v>4710</v>
      </c>
      <c r="BW42" s="175">
        <f t="shared" si="119"/>
        <v>4705</v>
      </c>
      <c r="BX42" s="175">
        <f t="shared" si="119"/>
        <v>4700</v>
      </c>
      <c r="BY42" s="175">
        <f t="shared" si="119"/>
        <v>3646.5</v>
      </c>
      <c r="BZ42" s="180" t="s">
        <v>185</v>
      </c>
      <c r="CA42" s="184">
        <f>SUM(BN42:BY42)</f>
        <v>55621.5</v>
      </c>
      <c r="CB42" s="39"/>
      <c r="CC42" s="166" t="s">
        <v>185</v>
      </c>
      <c r="CD42" s="175">
        <f t="shared" ref="CD42:CO42" si="120">CD41+CD40</f>
        <v>4348.541667</v>
      </c>
      <c r="CE42" s="175">
        <f t="shared" si="120"/>
        <v>4345.041667</v>
      </c>
      <c r="CF42" s="175">
        <f t="shared" si="120"/>
        <v>4341.541667</v>
      </c>
      <c r="CG42" s="175">
        <f t="shared" si="120"/>
        <v>4338.041667</v>
      </c>
      <c r="CH42" s="175">
        <f t="shared" si="120"/>
        <v>4334.541667</v>
      </c>
      <c r="CI42" s="175">
        <f t="shared" si="120"/>
        <v>4331.041667</v>
      </c>
      <c r="CJ42" s="175">
        <f t="shared" si="120"/>
        <v>4327.541667</v>
      </c>
      <c r="CK42" s="175">
        <f t="shared" si="120"/>
        <v>4324.041667</v>
      </c>
      <c r="CL42" s="175">
        <f t="shared" si="120"/>
        <v>4320.541667</v>
      </c>
      <c r="CM42" s="175">
        <f t="shared" si="120"/>
        <v>4317.041667</v>
      </c>
      <c r="CN42" s="175">
        <f t="shared" si="120"/>
        <v>4313.541667</v>
      </c>
      <c r="CO42" s="175">
        <f t="shared" si="120"/>
        <v>4310.041667</v>
      </c>
      <c r="CP42" s="174" t="s">
        <v>185</v>
      </c>
      <c r="CQ42" s="184">
        <f>SUM(CD42:CO42)</f>
        <v>51951.5</v>
      </c>
      <c r="CR42" s="39"/>
    </row>
    <row r="43" ht="15.75" customHeight="1">
      <c r="A43" s="166" t="s">
        <v>186</v>
      </c>
      <c r="B43" s="167">
        <f>M37-M34</f>
        <v>666300</v>
      </c>
      <c r="C43" s="167">
        <f t="shared" ref="C43:M43" si="121">B43-B40</f>
        <v>665100</v>
      </c>
      <c r="D43" s="167">
        <f t="shared" si="121"/>
        <v>663900</v>
      </c>
      <c r="E43" s="167">
        <f t="shared" si="121"/>
        <v>662700</v>
      </c>
      <c r="F43" s="167">
        <f t="shared" si="121"/>
        <v>661500</v>
      </c>
      <c r="G43" s="167">
        <f t="shared" si="121"/>
        <v>660300</v>
      </c>
      <c r="H43" s="167">
        <f t="shared" si="121"/>
        <v>659100</v>
      </c>
      <c r="I43" s="167">
        <f t="shared" si="121"/>
        <v>657900</v>
      </c>
      <c r="J43" s="167">
        <f t="shared" si="121"/>
        <v>656700</v>
      </c>
      <c r="K43" s="167">
        <f t="shared" si="121"/>
        <v>655500</v>
      </c>
      <c r="L43" s="167">
        <f t="shared" si="121"/>
        <v>654300</v>
      </c>
      <c r="M43" s="167">
        <f t="shared" si="121"/>
        <v>653100</v>
      </c>
      <c r="N43" s="168"/>
      <c r="O43" s="169"/>
      <c r="P43" s="39"/>
      <c r="Q43" s="166" t="s">
        <v>186</v>
      </c>
      <c r="R43" s="167">
        <f>AC37-AC34</f>
        <v>304800</v>
      </c>
      <c r="S43" s="167">
        <f t="shared" ref="S43:AC43" si="122">R43-R40</f>
        <v>303600</v>
      </c>
      <c r="T43" s="167">
        <f t="shared" si="122"/>
        <v>302400</v>
      </c>
      <c r="U43" s="167">
        <f t="shared" si="122"/>
        <v>301200</v>
      </c>
      <c r="V43" s="167">
        <f t="shared" si="122"/>
        <v>300000</v>
      </c>
      <c r="W43" s="167">
        <f t="shared" si="122"/>
        <v>298800</v>
      </c>
      <c r="X43" s="167">
        <f t="shared" si="122"/>
        <v>297600</v>
      </c>
      <c r="Y43" s="167">
        <f t="shared" si="122"/>
        <v>296400</v>
      </c>
      <c r="Z43" s="167">
        <f t="shared" si="122"/>
        <v>295200</v>
      </c>
      <c r="AA43" s="167">
        <f t="shared" si="122"/>
        <v>294000</v>
      </c>
      <c r="AB43" s="167">
        <f t="shared" si="122"/>
        <v>292800</v>
      </c>
      <c r="AC43" s="167">
        <f t="shared" si="122"/>
        <v>291600</v>
      </c>
      <c r="AD43" s="169"/>
      <c r="AE43" s="170"/>
      <c r="AF43" s="39"/>
      <c r="AG43" s="166" t="s">
        <v>186</v>
      </c>
      <c r="AH43" s="175">
        <f>AS37-AT37</f>
        <v>525700</v>
      </c>
      <c r="AI43" s="175">
        <f t="shared" ref="AI43:AS43" si="123">AH43-AH40</f>
        <v>524500</v>
      </c>
      <c r="AJ43" s="175">
        <f t="shared" si="123"/>
        <v>523300</v>
      </c>
      <c r="AK43" s="175">
        <f t="shared" si="123"/>
        <v>522100</v>
      </c>
      <c r="AL43" s="175">
        <f t="shared" si="123"/>
        <v>520900</v>
      </c>
      <c r="AM43" s="175">
        <f t="shared" si="123"/>
        <v>519700</v>
      </c>
      <c r="AN43" s="175">
        <f t="shared" si="123"/>
        <v>518500</v>
      </c>
      <c r="AO43" s="175">
        <f t="shared" si="123"/>
        <v>517300</v>
      </c>
      <c r="AP43" s="175">
        <f t="shared" si="123"/>
        <v>516100</v>
      </c>
      <c r="AQ43" s="175">
        <f t="shared" si="123"/>
        <v>514900</v>
      </c>
      <c r="AR43" s="175">
        <f t="shared" si="123"/>
        <v>513700</v>
      </c>
      <c r="AS43" s="175">
        <f t="shared" si="123"/>
        <v>512500</v>
      </c>
      <c r="AT43" s="169"/>
      <c r="AU43" s="173"/>
      <c r="AV43" s="39"/>
      <c r="AW43" s="166" t="s">
        <v>186</v>
      </c>
      <c r="AX43" s="175">
        <f>BI37-BJ37</f>
        <v>915700</v>
      </c>
      <c r="AY43" s="175">
        <f t="shared" ref="AY43:BI43" si="124">AX43-AX40</f>
        <v>914500</v>
      </c>
      <c r="AZ43" s="175">
        <f t="shared" si="124"/>
        <v>913300</v>
      </c>
      <c r="BA43" s="175">
        <f t="shared" si="124"/>
        <v>912100</v>
      </c>
      <c r="BB43" s="175">
        <f t="shared" si="124"/>
        <v>910900</v>
      </c>
      <c r="BC43" s="175">
        <f t="shared" si="124"/>
        <v>909700</v>
      </c>
      <c r="BD43" s="175">
        <f t="shared" si="124"/>
        <v>908500</v>
      </c>
      <c r="BE43" s="175">
        <f t="shared" si="124"/>
        <v>907300</v>
      </c>
      <c r="BF43" s="175">
        <f t="shared" si="124"/>
        <v>906100</v>
      </c>
      <c r="BG43" s="175">
        <f t="shared" si="124"/>
        <v>904900</v>
      </c>
      <c r="BH43" s="175">
        <f t="shared" si="124"/>
        <v>903700</v>
      </c>
      <c r="BI43" s="175">
        <f t="shared" si="124"/>
        <v>902500</v>
      </c>
      <c r="BJ43" s="169"/>
      <c r="BK43" s="185"/>
      <c r="BL43" s="39"/>
      <c r="BM43" s="166" t="s">
        <v>186</v>
      </c>
      <c r="BN43" s="175">
        <f>BY37-BZ37</f>
        <v>852000</v>
      </c>
      <c r="BO43" s="175">
        <f t="shared" ref="BO43:BY43" si="125">BN43-BN40</f>
        <v>850800</v>
      </c>
      <c r="BP43" s="175">
        <f t="shared" si="125"/>
        <v>849600</v>
      </c>
      <c r="BQ43" s="175">
        <f t="shared" si="125"/>
        <v>848400</v>
      </c>
      <c r="BR43" s="175">
        <f t="shared" si="125"/>
        <v>847200</v>
      </c>
      <c r="BS43" s="175">
        <f t="shared" si="125"/>
        <v>846000</v>
      </c>
      <c r="BT43" s="175">
        <f t="shared" si="125"/>
        <v>844800</v>
      </c>
      <c r="BU43" s="175">
        <f t="shared" si="125"/>
        <v>843600</v>
      </c>
      <c r="BV43" s="175">
        <f t="shared" si="125"/>
        <v>842400</v>
      </c>
      <c r="BW43" s="175">
        <f t="shared" si="125"/>
        <v>841200</v>
      </c>
      <c r="BX43" s="175">
        <f t="shared" si="125"/>
        <v>840000</v>
      </c>
      <c r="BY43" s="175">
        <f t="shared" si="125"/>
        <v>838800</v>
      </c>
      <c r="BZ43" s="169"/>
      <c r="CA43" s="173"/>
      <c r="CB43" s="39"/>
      <c r="CC43" s="166" t="s">
        <v>186</v>
      </c>
      <c r="CD43" s="175">
        <f>CO37-CP37</f>
        <v>1079500</v>
      </c>
      <c r="CE43" s="175">
        <f t="shared" ref="CE43:CO43" si="126">CD43-CD40</f>
        <v>1078300</v>
      </c>
      <c r="CF43" s="175">
        <f t="shared" si="126"/>
        <v>1077100</v>
      </c>
      <c r="CG43" s="175">
        <f t="shared" si="126"/>
        <v>1075900</v>
      </c>
      <c r="CH43" s="175">
        <f t="shared" si="126"/>
        <v>1074700</v>
      </c>
      <c r="CI43" s="175">
        <f t="shared" si="126"/>
        <v>1073500</v>
      </c>
      <c r="CJ43" s="175">
        <f t="shared" si="126"/>
        <v>1072300</v>
      </c>
      <c r="CK43" s="175">
        <f t="shared" si="126"/>
        <v>1071100</v>
      </c>
      <c r="CL43" s="175">
        <f t="shared" si="126"/>
        <v>1069900</v>
      </c>
      <c r="CM43" s="175">
        <f t="shared" si="126"/>
        <v>1068700</v>
      </c>
      <c r="CN43" s="175">
        <f t="shared" si="126"/>
        <v>1067500</v>
      </c>
      <c r="CO43" s="175">
        <f t="shared" si="126"/>
        <v>1066300</v>
      </c>
      <c r="CP43" s="186"/>
      <c r="CQ43" s="173"/>
      <c r="CR43" s="39"/>
    </row>
    <row r="44" ht="16.5" customHeight="1">
      <c r="A44" s="166" t="s">
        <v>187</v>
      </c>
      <c r="B44" s="167">
        <v>4500.0</v>
      </c>
      <c r="C44" s="167">
        <v>4500.0</v>
      </c>
      <c r="D44" s="167">
        <v>4500.0</v>
      </c>
      <c r="E44" s="167">
        <v>4500.0</v>
      </c>
      <c r="F44" s="167">
        <v>4500.0</v>
      </c>
      <c r="G44" s="167">
        <v>4500.0</v>
      </c>
      <c r="H44" s="167">
        <v>4500.0</v>
      </c>
      <c r="I44" s="167">
        <v>4500.0</v>
      </c>
      <c r="J44" s="167">
        <v>4500.0</v>
      </c>
      <c r="K44" s="167">
        <v>4500.0</v>
      </c>
      <c r="L44" s="167">
        <v>4500.0</v>
      </c>
      <c r="M44" s="167">
        <v>4500.0</v>
      </c>
      <c r="N44" s="177" t="s">
        <v>188</v>
      </c>
      <c r="O44" s="178">
        <f>SUM(B44:M44)</f>
        <v>54000</v>
      </c>
      <c r="P44" s="39"/>
      <c r="Q44" s="166" t="s">
        <v>187</v>
      </c>
      <c r="R44" s="179">
        <v>4500.0</v>
      </c>
      <c r="S44" s="179">
        <v>4500.0</v>
      </c>
      <c r="T44" s="179">
        <v>4500.0</v>
      </c>
      <c r="U44" s="179">
        <v>4500.0</v>
      </c>
      <c r="V44" s="179">
        <v>4500.0</v>
      </c>
      <c r="W44" s="179">
        <v>4500.0</v>
      </c>
      <c r="X44" s="179">
        <v>4500.0</v>
      </c>
      <c r="Y44" s="179">
        <v>4500.0</v>
      </c>
      <c r="Z44" s="179">
        <v>4500.0</v>
      </c>
      <c r="AA44" s="179">
        <v>4500.0</v>
      </c>
      <c r="AB44" s="179">
        <v>4500.0</v>
      </c>
      <c r="AC44" s="179">
        <v>4500.0</v>
      </c>
      <c r="AD44" s="180" t="s">
        <v>188</v>
      </c>
      <c r="AE44" s="181">
        <f>SUM(R44:AC44)</f>
        <v>54000</v>
      </c>
      <c r="AF44" s="39"/>
      <c r="AG44" s="166" t="s">
        <v>187</v>
      </c>
      <c r="AH44" s="179">
        <v>3500.0</v>
      </c>
      <c r="AI44" s="179">
        <v>3500.0</v>
      </c>
      <c r="AJ44" s="179">
        <v>3500.0</v>
      </c>
      <c r="AK44" s="179">
        <v>3500.0</v>
      </c>
      <c r="AL44" s="179">
        <v>3500.0</v>
      </c>
      <c r="AM44" s="179">
        <v>3500.0</v>
      </c>
      <c r="AN44" s="179">
        <v>3500.0</v>
      </c>
      <c r="AO44" s="179">
        <v>3500.0</v>
      </c>
      <c r="AP44" s="179">
        <v>3500.0</v>
      </c>
      <c r="AQ44" s="179">
        <v>3500.0</v>
      </c>
      <c r="AR44" s="179">
        <v>3500.0</v>
      </c>
      <c r="AS44" s="179">
        <v>3500.0</v>
      </c>
      <c r="AT44" s="180" t="s">
        <v>188</v>
      </c>
      <c r="AU44" s="182">
        <f>SUM(AH44:AS44)</f>
        <v>42000</v>
      </c>
      <c r="AV44" s="39"/>
      <c r="AW44" s="166" t="s">
        <v>187</v>
      </c>
      <c r="AX44" s="175">
        <v>6900.0</v>
      </c>
      <c r="AY44" s="175">
        <v>6900.0</v>
      </c>
      <c r="AZ44" s="175">
        <v>6900.0</v>
      </c>
      <c r="BA44" s="175">
        <v>6900.0</v>
      </c>
      <c r="BB44" s="175">
        <v>6900.0</v>
      </c>
      <c r="BC44" s="175">
        <v>6900.0</v>
      </c>
      <c r="BD44" s="175">
        <v>6900.0</v>
      </c>
      <c r="BE44" s="175">
        <v>6900.0</v>
      </c>
      <c r="BF44" s="175">
        <v>6900.0</v>
      </c>
      <c r="BG44" s="175">
        <v>6900.0</v>
      </c>
      <c r="BH44" s="175">
        <v>6900.0</v>
      </c>
      <c r="BI44" s="175">
        <v>6900.0</v>
      </c>
      <c r="BJ44" s="180" t="s">
        <v>188</v>
      </c>
      <c r="BK44" s="183">
        <f>SUM(AX44:BI44)</f>
        <v>82800</v>
      </c>
      <c r="BL44" s="39"/>
      <c r="BM44" s="166" t="s">
        <v>187</v>
      </c>
      <c r="BN44" s="175">
        <v>4500.0</v>
      </c>
      <c r="BO44" s="175">
        <v>4500.0</v>
      </c>
      <c r="BP44" s="175">
        <v>4500.0</v>
      </c>
      <c r="BQ44" s="175">
        <v>4500.0</v>
      </c>
      <c r="BR44" s="175">
        <v>4500.0</v>
      </c>
      <c r="BS44" s="175">
        <v>4500.0</v>
      </c>
      <c r="BT44" s="175">
        <v>4500.0</v>
      </c>
      <c r="BU44" s="175">
        <v>4500.0</v>
      </c>
      <c r="BV44" s="175">
        <v>4500.0</v>
      </c>
      <c r="BW44" s="175">
        <v>4500.0</v>
      </c>
      <c r="BX44" s="175">
        <v>4500.0</v>
      </c>
      <c r="BY44" s="175">
        <v>4500.0</v>
      </c>
      <c r="BZ44" s="180" t="s">
        <v>188</v>
      </c>
      <c r="CA44" s="184">
        <f>SUM(BN44:BY44)</f>
        <v>54000</v>
      </c>
      <c r="CB44" s="39"/>
      <c r="CC44" s="166" t="s">
        <v>187</v>
      </c>
      <c r="CD44" s="175">
        <v>5600.0</v>
      </c>
      <c r="CE44" s="175">
        <v>5600.0</v>
      </c>
      <c r="CF44" s="175">
        <v>5600.0</v>
      </c>
      <c r="CG44" s="175">
        <v>5600.0</v>
      </c>
      <c r="CH44" s="175">
        <v>5600.0</v>
      </c>
      <c r="CI44" s="175">
        <v>5600.0</v>
      </c>
      <c r="CJ44" s="175">
        <v>5600.0</v>
      </c>
      <c r="CK44" s="175">
        <v>5600.0</v>
      </c>
      <c r="CL44" s="175">
        <v>5600.0</v>
      </c>
      <c r="CM44" s="175">
        <v>5600.0</v>
      </c>
      <c r="CN44" s="175">
        <v>5600.0</v>
      </c>
      <c r="CO44" s="175">
        <v>5600.0</v>
      </c>
      <c r="CP44" s="187" t="s">
        <v>189</v>
      </c>
      <c r="CQ44" s="184">
        <f>SUM(CD44:CO44)</f>
        <v>67200</v>
      </c>
      <c r="CR44" s="39"/>
    </row>
    <row r="45" ht="15.75" customHeight="1">
      <c r="A45" s="157" t="s">
        <v>169</v>
      </c>
      <c r="B45" s="158" t="s">
        <v>170</v>
      </c>
      <c r="C45" s="158" t="s">
        <v>171</v>
      </c>
      <c r="D45" s="158" t="s">
        <v>172</v>
      </c>
      <c r="E45" s="158" t="s">
        <v>173</v>
      </c>
      <c r="F45" s="158" t="s">
        <v>174</v>
      </c>
      <c r="G45" s="158" t="s">
        <v>175</v>
      </c>
      <c r="H45" s="158" t="s">
        <v>176</v>
      </c>
      <c r="I45" s="158" t="s">
        <v>177</v>
      </c>
      <c r="J45" s="158" t="s">
        <v>178</v>
      </c>
      <c r="K45" s="158" t="s">
        <v>179</v>
      </c>
      <c r="L45" s="158" t="s">
        <v>180</v>
      </c>
      <c r="M45" s="159" t="s">
        <v>181</v>
      </c>
      <c r="N45" s="168"/>
      <c r="O45" s="169"/>
      <c r="P45" s="39"/>
      <c r="Q45" s="198" t="s">
        <v>169</v>
      </c>
      <c r="R45" s="158" t="s">
        <v>170</v>
      </c>
      <c r="S45" s="158" t="s">
        <v>171</v>
      </c>
      <c r="T45" s="158" t="s">
        <v>172</v>
      </c>
      <c r="U45" s="158" t="s">
        <v>173</v>
      </c>
      <c r="V45" s="158" t="s">
        <v>174</v>
      </c>
      <c r="W45" s="158" t="s">
        <v>175</v>
      </c>
      <c r="X45" s="158" t="s">
        <v>176</v>
      </c>
      <c r="Y45" s="158" t="s">
        <v>177</v>
      </c>
      <c r="Z45" s="158" t="s">
        <v>178</v>
      </c>
      <c r="AA45" s="158" t="s">
        <v>179</v>
      </c>
      <c r="AB45" s="158" t="s">
        <v>180</v>
      </c>
      <c r="AC45" s="159" t="s">
        <v>181</v>
      </c>
      <c r="AD45" s="169"/>
      <c r="AE45" s="170"/>
      <c r="AF45" s="39"/>
      <c r="AG45" s="198" t="s">
        <v>169</v>
      </c>
      <c r="AH45" s="158" t="s">
        <v>170</v>
      </c>
      <c r="AI45" s="158" t="s">
        <v>171</v>
      </c>
      <c r="AJ45" s="158" t="s">
        <v>172</v>
      </c>
      <c r="AK45" s="158" t="s">
        <v>173</v>
      </c>
      <c r="AL45" s="158" t="s">
        <v>174</v>
      </c>
      <c r="AM45" s="158" t="s">
        <v>175</v>
      </c>
      <c r="AN45" s="158" t="s">
        <v>176</v>
      </c>
      <c r="AO45" s="158" t="s">
        <v>177</v>
      </c>
      <c r="AP45" s="158" t="s">
        <v>178</v>
      </c>
      <c r="AQ45" s="158" t="s">
        <v>179</v>
      </c>
      <c r="AR45" s="158" t="s">
        <v>180</v>
      </c>
      <c r="AS45" s="159" t="s">
        <v>181</v>
      </c>
      <c r="AT45" s="169"/>
      <c r="AU45" s="173"/>
      <c r="AV45" s="39"/>
      <c r="AW45" s="198" t="s">
        <v>169</v>
      </c>
      <c r="AX45" s="158" t="s">
        <v>170</v>
      </c>
      <c r="AY45" s="158" t="s">
        <v>171</v>
      </c>
      <c r="AZ45" s="158" t="s">
        <v>172</v>
      </c>
      <c r="BA45" s="158" t="s">
        <v>173</v>
      </c>
      <c r="BB45" s="158" t="s">
        <v>174</v>
      </c>
      <c r="BC45" s="158" t="s">
        <v>175</v>
      </c>
      <c r="BD45" s="158" t="s">
        <v>176</v>
      </c>
      <c r="BE45" s="158" t="s">
        <v>177</v>
      </c>
      <c r="BF45" s="158" t="s">
        <v>178</v>
      </c>
      <c r="BG45" s="158" t="s">
        <v>179</v>
      </c>
      <c r="BH45" s="158" t="s">
        <v>180</v>
      </c>
      <c r="BI45" s="159" t="s">
        <v>181</v>
      </c>
      <c r="BJ45" s="169"/>
      <c r="BK45" s="185"/>
      <c r="BL45" s="39"/>
      <c r="BM45" s="198" t="s">
        <v>169</v>
      </c>
      <c r="BN45" s="158" t="s">
        <v>170</v>
      </c>
      <c r="BO45" s="158" t="s">
        <v>171</v>
      </c>
      <c r="BP45" s="158" t="s">
        <v>172</v>
      </c>
      <c r="BQ45" s="158" t="s">
        <v>173</v>
      </c>
      <c r="BR45" s="158" t="s">
        <v>174</v>
      </c>
      <c r="BS45" s="158" t="s">
        <v>175</v>
      </c>
      <c r="BT45" s="158" t="s">
        <v>176</v>
      </c>
      <c r="BU45" s="158" t="s">
        <v>177</v>
      </c>
      <c r="BV45" s="158" t="s">
        <v>178</v>
      </c>
      <c r="BW45" s="158" t="s">
        <v>179</v>
      </c>
      <c r="BX45" s="158" t="s">
        <v>180</v>
      </c>
      <c r="BY45" s="159" t="s">
        <v>181</v>
      </c>
      <c r="BZ45" s="169"/>
      <c r="CA45" s="173"/>
      <c r="CB45" s="39"/>
      <c r="CC45" s="198" t="s">
        <v>169</v>
      </c>
      <c r="CD45" s="158" t="s">
        <v>170</v>
      </c>
      <c r="CE45" s="158" t="s">
        <v>171</v>
      </c>
      <c r="CF45" s="158" t="s">
        <v>172</v>
      </c>
      <c r="CG45" s="158" t="s">
        <v>173</v>
      </c>
      <c r="CH45" s="158" t="s">
        <v>174</v>
      </c>
      <c r="CI45" s="158" t="s">
        <v>175</v>
      </c>
      <c r="CJ45" s="158" t="s">
        <v>176</v>
      </c>
      <c r="CK45" s="158" t="s">
        <v>177</v>
      </c>
      <c r="CL45" s="158" t="s">
        <v>178</v>
      </c>
      <c r="CM45" s="158" t="s">
        <v>179</v>
      </c>
      <c r="CN45" s="158" t="s">
        <v>180</v>
      </c>
      <c r="CO45" s="159" t="s">
        <v>181</v>
      </c>
      <c r="CP45" s="169"/>
      <c r="CQ45" s="173"/>
      <c r="CR45" s="39"/>
    </row>
    <row r="46" ht="16.5" customHeight="1">
      <c r="A46" s="166" t="s">
        <v>182</v>
      </c>
      <c r="B46" s="167">
        <v>1200.0</v>
      </c>
      <c r="C46" s="167">
        <v>1200.0</v>
      </c>
      <c r="D46" s="167">
        <v>1200.0</v>
      </c>
      <c r="E46" s="167">
        <v>1200.0</v>
      </c>
      <c r="F46" s="167">
        <v>1200.0</v>
      </c>
      <c r="G46" s="167">
        <v>1200.0</v>
      </c>
      <c r="H46" s="167">
        <v>1200.0</v>
      </c>
      <c r="I46" s="167">
        <v>1200.0</v>
      </c>
      <c r="J46" s="167">
        <v>1200.0</v>
      </c>
      <c r="K46" s="167">
        <v>1200.0</v>
      </c>
      <c r="L46" s="167">
        <v>1200.0</v>
      </c>
      <c r="M46" s="167">
        <v>1200.0</v>
      </c>
      <c r="N46" s="189" t="s">
        <v>190</v>
      </c>
      <c r="O46" s="190">
        <f>O44-O42</f>
        <v>16510.5</v>
      </c>
      <c r="P46" s="39"/>
      <c r="Q46" s="166" t="s">
        <v>182</v>
      </c>
      <c r="R46" s="167">
        <v>1200.0</v>
      </c>
      <c r="S46" s="167">
        <v>1200.0</v>
      </c>
      <c r="T46" s="167">
        <v>1200.0</v>
      </c>
      <c r="U46" s="167">
        <v>1200.0</v>
      </c>
      <c r="V46" s="167">
        <v>1200.0</v>
      </c>
      <c r="W46" s="167">
        <v>1200.0</v>
      </c>
      <c r="X46" s="167">
        <v>1200.0</v>
      </c>
      <c r="Y46" s="167">
        <v>1200.0</v>
      </c>
      <c r="Z46" s="167">
        <v>1200.0</v>
      </c>
      <c r="AA46" s="167">
        <v>1200.0</v>
      </c>
      <c r="AB46" s="167">
        <v>1200.0</v>
      </c>
      <c r="AC46" s="167">
        <v>1200.0</v>
      </c>
      <c r="AD46" s="191" t="s">
        <v>190</v>
      </c>
      <c r="AE46" s="192">
        <f>AE44-AE42</f>
        <v>29163</v>
      </c>
      <c r="AF46" s="39"/>
      <c r="AG46" s="166" t="s">
        <v>182</v>
      </c>
      <c r="AH46" s="167">
        <v>1200.0</v>
      </c>
      <c r="AI46" s="167">
        <v>1200.0</v>
      </c>
      <c r="AJ46" s="167">
        <v>1200.0</v>
      </c>
      <c r="AK46" s="167">
        <v>1200.0</v>
      </c>
      <c r="AL46" s="167">
        <v>1200.0</v>
      </c>
      <c r="AM46" s="167">
        <v>1200.0</v>
      </c>
      <c r="AN46" s="167">
        <v>1200.0</v>
      </c>
      <c r="AO46" s="167">
        <v>1200.0</v>
      </c>
      <c r="AP46" s="167">
        <v>1200.0</v>
      </c>
      <c r="AQ46" s="167">
        <v>1200.0</v>
      </c>
      <c r="AR46" s="167">
        <v>1200.0</v>
      </c>
      <c r="AS46" s="167">
        <v>1200.0</v>
      </c>
      <c r="AT46" s="191" t="s">
        <v>190</v>
      </c>
      <c r="AU46" s="182">
        <f>AU44-AU42</f>
        <v>9431.5</v>
      </c>
      <c r="AV46" s="39"/>
      <c r="AW46" s="166" t="s">
        <v>182</v>
      </c>
      <c r="AX46" s="167">
        <v>1200.0</v>
      </c>
      <c r="AY46" s="167">
        <v>1200.0</v>
      </c>
      <c r="AZ46" s="167">
        <v>1200.0</v>
      </c>
      <c r="BA46" s="167">
        <v>1200.0</v>
      </c>
      <c r="BB46" s="167">
        <v>1200.0</v>
      </c>
      <c r="BC46" s="167">
        <v>1200.0</v>
      </c>
      <c r="BD46" s="167">
        <v>1200.0</v>
      </c>
      <c r="BE46" s="167">
        <v>1200.0</v>
      </c>
      <c r="BF46" s="167">
        <v>1200.0</v>
      </c>
      <c r="BG46" s="167">
        <v>1200.0</v>
      </c>
      <c r="BH46" s="167">
        <v>1200.0</v>
      </c>
      <c r="BI46" s="167">
        <v>1200.0</v>
      </c>
      <c r="BJ46" s="191" t="s">
        <v>190</v>
      </c>
      <c r="BK46" s="193">
        <f>BK44-BK42</f>
        <v>36581.5</v>
      </c>
      <c r="BL46" s="39"/>
      <c r="BM46" s="166" t="s">
        <v>182</v>
      </c>
      <c r="BN46" s="167">
        <v>1200.0</v>
      </c>
      <c r="BO46" s="167">
        <v>1200.0</v>
      </c>
      <c r="BP46" s="167">
        <v>1200.0</v>
      </c>
      <c r="BQ46" s="167">
        <v>1200.0</v>
      </c>
      <c r="BR46" s="167">
        <v>1200.0</v>
      </c>
      <c r="BS46" s="167">
        <v>1200.0</v>
      </c>
      <c r="BT46" s="167">
        <v>1200.0</v>
      </c>
      <c r="BU46" s="167">
        <v>1200.0</v>
      </c>
      <c r="BV46" s="167">
        <v>1200.0</v>
      </c>
      <c r="BW46" s="167">
        <v>1200.0</v>
      </c>
      <c r="BX46" s="167">
        <v>1200.0</v>
      </c>
      <c r="BY46" s="167">
        <v>1200.0</v>
      </c>
      <c r="BZ46" s="191" t="s">
        <v>190</v>
      </c>
      <c r="CA46" s="184">
        <f>CA44-CA42</f>
        <v>-1621.5</v>
      </c>
      <c r="CB46" s="39"/>
      <c r="CC46" s="166" t="s">
        <v>182</v>
      </c>
      <c r="CD46" s="167">
        <v>1200.0</v>
      </c>
      <c r="CE46" s="167">
        <v>1200.0</v>
      </c>
      <c r="CF46" s="167">
        <v>1200.0</v>
      </c>
      <c r="CG46" s="167">
        <v>1200.0</v>
      </c>
      <c r="CH46" s="167">
        <v>1200.0</v>
      </c>
      <c r="CI46" s="167">
        <v>1200.0</v>
      </c>
      <c r="CJ46" s="167">
        <v>1200.0</v>
      </c>
      <c r="CK46" s="167">
        <v>1200.0</v>
      </c>
      <c r="CL46" s="167">
        <v>1200.0</v>
      </c>
      <c r="CM46" s="167">
        <v>1200.0</v>
      </c>
      <c r="CN46" s="167">
        <v>1200.0</v>
      </c>
      <c r="CO46" s="167">
        <v>1200.0</v>
      </c>
      <c r="CP46" s="174" t="s">
        <v>183</v>
      </c>
      <c r="CQ46" s="184">
        <f>CQ44-CQ42</f>
        <v>15248.5</v>
      </c>
      <c r="CR46" s="39"/>
    </row>
    <row r="47" ht="13.5" customHeight="1">
      <c r="A47" s="166" t="s">
        <v>184</v>
      </c>
      <c r="B47" s="167">
        <f t="shared" ref="B47:M47" si="127">B49*3.5%/12</f>
        <v>1901.375</v>
      </c>
      <c r="C47" s="167">
        <f t="shared" si="127"/>
        <v>1897.875</v>
      </c>
      <c r="D47" s="167">
        <f t="shared" si="127"/>
        <v>1894.375</v>
      </c>
      <c r="E47" s="167">
        <f t="shared" si="127"/>
        <v>1890.875</v>
      </c>
      <c r="F47" s="167">
        <f t="shared" si="127"/>
        <v>1887.375</v>
      </c>
      <c r="G47" s="167">
        <f t="shared" si="127"/>
        <v>1883.875</v>
      </c>
      <c r="H47" s="167">
        <f t="shared" si="127"/>
        <v>1880.375</v>
      </c>
      <c r="I47" s="167">
        <f t="shared" si="127"/>
        <v>1876.875</v>
      </c>
      <c r="J47" s="167">
        <f t="shared" si="127"/>
        <v>1873.375</v>
      </c>
      <c r="K47" s="167">
        <f t="shared" si="127"/>
        <v>1869.875</v>
      </c>
      <c r="L47" s="167">
        <f t="shared" si="127"/>
        <v>1866.375</v>
      </c>
      <c r="M47" s="167">
        <f t="shared" si="127"/>
        <v>1862.875</v>
      </c>
      <c r="N47" s="168"/>
      <c r="O47" s="169"/>
      <c r="P47" s="39"/>
      <c r="Q47" s="166" t="s">
        <v>184</v>
      </c>
      <c r="R47" s="167">
        <f t="shared" ref="R47:AC47" si="128">R49*3.5%/12</f>
        <v>1895.833333</v>
      </c>
      <c r="S47" s="167">
        <f t="shared" si="128"/>
        <v>2030.228754</v>
      </c>
      <c r="T47" s="167">
        <f t="shared" si="128"/>
        <v>2015.931371</v>
      </c>
      <c r="U47" s="167">
        <f t="shared" si="128"/>
        <v>2001.633988</v>
      </c>
      <c r="V47" s="167">
        <f t="shared" si="128"/>
        <v>1987.336604</v>
      </c>
      <c r="W47" s="167">
        <f t="shared" si="128"/>
        <v>1973.039221</v>
      </c>
      <c r="X47" s="167">
        <f t="shared" si="128"/>
        <v>1958.741838</v>
      </c>
      <c r="Y47" s="167">
        <f t="shared" si="128"/>
        <v>1944.444454</v>
      </c>
      <c r="Z47" s="167">
        <f t="shared" si="128"/>
        <v>1930.147071</v>
      </c>
      <c r="AA47" s="167">
        <f t="shared" si="128"/>
        <v>1915.849688</v>
      </c>
      <c r="AB47" s="167">
        <f t="shared" si="128"/>
        <v>1901.552275</v>
      </c>
      <c r="AC47" s="167">
        <f t="shared" si="128"/>
        <v>1887.254892</v>
      </c>
      <c r="AD47" s="169"/>
      <c r="AE47" s="170"/>
      <c r="AF47" s="39"/>
      <c r="AG47" s="166" t="s">
        <v>184</v>
      </c>
      <c r="AH47" s="167">
        <f t="shared" ref="AH47:AS47" si="129">AH49*3.5%/12</f>
        <v>1491.291667</v>
      </c>
      <c r="AI47" s="167">
        <f t="shared" si="129"/>
        <v>1487.791667</v>
      </c>
      <c r="AJ47" s="167">
        <f t="shared" si="129"/>
        <v>1484.291667</v>
      </c>
      <c r="AK47" s="167">
        <f t="shared" si="129"/>
        <v>1480.791667</v>
      </c>
      <c r="AL47" s="167">
        <f t="shared" si="129"/>
        <v>1477.291667</v>
      </c>
      <c r="AM47" s="167">
        <f t="shared" si="129"/>
        <v>1473.791667</v>
      </c>
      <c r="AN47" s="167">
        <f t="shared" si="129"/>
        <v>1470.291667</v>
      </c>
      <c r="AO47" s="167">
        <f t="shared" si="129"/>
        <v>1466.791667</v>
      </c>
      <c r="AP47" s="167">
        <f t="shared" si="129"/>
        <v>1463.291667</v>
      </c>
      <c r="AQ47" s="167">
        <f t="shared" si="129"/>
        <v>1459.791667</v>
      </c>
      <c r="AR47" s="167">
        <f t="shared" si="129"/>
        <v>1456.291667</v>
      </c>
      <c r="AS47" s="167">
        <f t="shared" si="129"/>
        <v>1452.791667</v>
      </c>
      <c r="AT47" s="169"/>
      <c r="AU47" s="169"/>
      <c r="AV47" s="39"/>
      <c r="AW47" s="166" t="s">
        <v>184</v>
      </c>
      <c r="AX47" s="175">
        <f t="shared" ref="AX47:BI47" si="130">AX49*3.5%/12</f>
        <v>2628.791667</v>
      </c>
      <c r="AY47" s="175">
        <f t="shared" si="130"/>
        <v>2625.291667</v>
      </c>
      <c r="AZ47" s="175">
        <f t="shared" si="130"/>
        <v>2621.791667</v>
      </c>
      <c r="BA47" s="175">
        <f t="shared" si="130"/>
        <v>2618.291667</v>
      </c>
      <c r="BB47" s="175">
        <f t="shared" si="130"/>
        <v>2614.791667</v>
      </c>
      <c r="BC47" s="175">
        <f t="shared" si="130"/>
        <v>2611.291667</v>
      </c>
      <c r="BD47" s="175">
        <f t="shared" si="130"/>
        <v>2607.791667</v>
      </c>
      <c r="BE47" s="175">
        <f t="shared" si="130"/>
        <v>2604.291667</v>
      </c>
      <c r="BF47" s="175">
        <f t="shared" si="130"/>
        <v>2600.791667</v>
      </c>
      <c r="BG47" s="175">
        <f t="shared" si="130"/>
        <v>2597.291667</v>
      </c>
      <c r="BH47" s="175">
        <f t="shared" si="130"/>
        <v>2593.791667</v>
      </c>
      <c r="BI47" s="175">
        <f t="shared" si="130"/>
        <v>2590.291667</v>
      </c>
      <c r="BJ47" s="169"/>
      <c r="BK47" s="185"/>
      <c r="BL47" s="39"/>
      <c r="BM47" s="166" t="s">
        <v>184</v>
      </c>
      <c r="BN47" s="175">
        <f t="shared" ref="BN47:BY47" si="131">BN49*3.5%/12</f>
        <v>2443</v>
      </c>
      <c r="BO47" s="175">
        <f t="shared" si="131"/>
        <v>2439.5</v>
      </c>
      <c r="BP47" s="175">
        <f t="shared" si="131"/>
        <v>2436</v>
      </c>
      <c r="BQ47" s="175">
        <f t="shared" si="131"/>
        <v>2432.5</v>
      </c>
      <c r="BR47" s="175">
        <f t="shared" si="131"/>
        <v>2429</v>
      </c>
      <c r="BS47" s="175">
        <f t="shared" si="131"/>
        <v>2425.5</v>
      </c>
      <c r="BT47" s="175">
        <f t="shared" si="131"/>
        <v>2422</v>
      </c>
      <c r="BU47" s="175">
        <f t="shared" si="131"/>
        <v>2418.5</v>
      </c>
      <c r="BV47" s="175">
        <f t="shared" si="131"/>
        <v>2415</v>
      </c>
      <c r="BW47" s="175">
        <f t="shared" si="131"/>
        <v>2411.5</v>
      </c>
      <c r="BX47" s="175">
        <f t="shared" si="131"/>
        <v>2408</v>
      </c>
      <c r="BY47" s="175">
        <f t="shared" si="131"/>
        <v>2404.5</v>
      </c>
      <c r="BZ47" s="169"/>
      <c r="CA47" s="173"/>
      <c r="CB47" s="39"/>
      <c r="CC47" s="166" t="s">
        <v>184</v>
      </c>
      <c r="CD47" s="175">
        <f t="shared" ref="CD47:CO47" si="132">CD49*3.5%/12</f>
        <v>3106.541667</v>
      </c>
      <c r="CE47" s="175">
        <f t="shared" si="132"/>
        <v>3103.041667</v>
      </c>
      <c r="CF47" s="175">
        <f t="shared" si="132"/>
        <v>3099.541667</v>
      </c>
      <c r="CG47" s="175">
        <f t="shared" si="132"/>
        <v>3096.041667</v>
      </c>
      <c r="CH47" s="175">
        <f t="shared" si="132"/>
        <v>3092.541667</v>
      </c>
      <c r="CI47" s="175">
        <f t="shared" si="132"/>
        <v>3089.041667</v>
      </c>
      <c r="CJ47" s="175">
        <f t="shared" si="132"/>
        <v>3085.541667</v>
      </c>
      <c r="CK47" s="175">
        <f t="shared" si="132"/>
        <v>3082.041667</v>
      </c>
      <c r="CL47" s="175">
        <f t="shared" si="132"/>
        <v>3078.541667</v>
      </c>
      <c r="CM47" s="175">
        <f t="shared" si="132"/>
        <v>3075.041667</v>
      </c>
      <c r="CN47" s="175">
        <f t="shared" si="132"/>
        <v>3071.541667</v>
      </c>
      <c r="CO47" s="175">
        <f t="shared" si="132"/>
        <v>3068.041667</v>
      </c>
      <c r="CP47" s="176"/>
      <c r="CQ47" s="173"/>
      <c r="CR47" s="39"/>
    </row>
    <row r="48" ht="13.5" customHeight="1">
      <c r="A48" s="166" t="s">
        <v>185</v>
      </c>
      <c r="B48" s="167">
        <f t="shared" ref="B48:M48" si="133">B46+B47</f>
        <v>3101.375</v>
      </c>
      <c r="C48" s="167">
        <f t="shared" si="133"/>
        <v>3097.875</v>
      </c>
      <c r="D48" s="167">
        <f t="shared" si="133"/>
        <v>3094.375</v>
      </c>
      <c r="E48" s="167">
        <f t="shared" si="133"/>
        <v>3090.875</v>
      </c>
      <c r="F48" s="167">
        <f t="shared" si="133"/>
        <v>3087.375</v>
      </c>
      <c r="G48" s="167">
        <f t="shared" si="133"/>
        <v>3083.875</v>
      </c>
      <c r="H48" s="167">
        <f t="shared" si="133"/>
        <v>3080.375</v>
      </c>
      <c r="I48" s="167">
        <f t="shared" si="133"/>
        <v>3076.875</v>
      </c>
      <c r="J48" s="167">
        <f t="shared" si="133"/>
        <v>3073.375</v>
      </c>
      <c r="K48" s="167">
        <f t="shared" si="133"/>
        <v>3069.875</v>
      </c>
      <c r="L48" s="167">
        <f t="shared" si="133"/>
        <v>3066.375</v>
      </c>
      <c r="M48" s="167">
        <f t="shared" si="133"/>
        <v>3062.875</v>
      </c>
      <c r="N48" s="189"/>
      <c r="O48" s="178">
        <f>SUM(B48:M48)</f>
        <v>36985.5</v>
      </c>
      <c r="P48" s="39"/>
      <c r="Q48" s="166" t="s">
        <v>185</v>
      </c>
      <c r="R48" s="179">
        <f t="shared" ref="R48:AC48" si="134">R47+R46</f>
        <v>3095.833333</v>
      </c>
      <c r="S48" s="179">
        <f t="shared" si="134"/>
        <v>3230.228754</v>
      </c>
      <c r="T48" s="179">
        <f t="shared" si="134"/>
        <v>3215.931371</v>
      </c>
      <c r="U48" s="179">
        <f t="shared" si="134"/>
        <v>3201.633988</v>
      </c>
      <c r="V48" s="179">
        <f t="shared" si="134"/>
        <v>3187.336604</v>
      </c>
      <c r="W48" s="179">
        <f t="shared" si="134"/>
        <v>3173.039221</v>
      </c>
      <c r="X48" s="179">
        <f t="shared" si="134"/>
        <v>3158.741838</v>
      </c>
      <c r="Y48" s="179">
        <f t="shared" si="134"/>
        <v>3144.444454</v>
      </c>
      <c r="Z48" s="179">
        <f t="shared" si="134"/>
        <v>3130.147071</v>
      </c>
      <c r="AA48" s="179">
        <f t="shared" si="134"/>
        <v>3115.849688</v>
      </c>
      <c r="AB48" s="179">
        <f t="shared" si="134"/>
        <v>3101.552275</v>
      </c>
      <c r="AC48" s="179">
        <f t="shared" si="134"/>
        <v>3087.254892</v>
      </c>
      <c r="AD48" s="53"/>
      <c r="AE48" s="181">
        <f>SUM(R48:AC48)</f>
        <v>37841.99349</v>
      </c>
      <c r="AF48" s="39"/>
      <c r="AG48" s="166" t="s">
        <v>185</v>
      </c>
      <c r="AH48" s="175">
        <f t="shared" ref="AH48:AS48" si="135">AH47+AH46</f>
        <v>2691.291667</v>
      </c>
      <c r="AI48" s="175">
        <f t="shared" si="135"/>
        <v>2687.791667</v>
      </c>
      <c r="AJ48" s="175">
        <f t="shared" si="135"/>
        <v>2684.291667</v>
      </c>
      <c r="AK48" s="175">
        <f t="shared" si="135"/>
        <v>2680.791667</v>
      </c>
      <c r="AL48" s="175">
        <f t="shared" si="135"/>
        <v>2677.291667</v>
      </c>
      <c r="AM48" s="175">
        <f t="shared" si="135"/>
        <v>2673.791667</v>
      </c>
      <c r="AN48" s="175">
        <f t="shared" si="135"/>
        <v>2670.291667</v>
      </c>
      <c r="AO48" s="175">
        <f t="shared" si="135"/>
        <v>2666.791667</v>
      </c>
      <c r="AP48" s="175">
        <f t="shared" si="135"/>
        <v>2663.291667</v>
      </c>
      <c r="AQ48" s="175">
        <f t="shared" si="135"/>
        <v>2659.791667</v>
      </c>
      <c r="AR48" s="175">
        <f t="shared" si="135"/>
        <v>2656.291667</v>
      </c>
      <c r="AS48" s="175">
        <f t="shared" si="135"/>
        <v>2652.791667</v>
      </c>
      <c r="AT48" s="180" t="s">
        <v>185</v>
      </c>
      <c r="AU48" s="182">
        <f>SUM(AH48:AS48)</f>
        <v>32064.5</v>
      </c>
      <c r="AV48" s="39"/>
      <c r="AW48" s="166" t="s">
        <v>185</v>
      </c>
      <c r="AX48" s="175">
        <f t="shared" ref="AX48:BI48" si="136">AX47+AX46</f>
        <v>3828.791667</v>
      </c>
      <c r="AY48" s="175">
        <f t="shared" si="136"/>
        <v>3825.291667</v>
      </c>
      <c r="AZ48" s="175">
        <f t="shared" si="136"/>
        <v>3821.791667</v>
      </c>
      <c r="BA48" s="175">
        <f t="shared" si="136"/>
        <v>3818.291667</v>
      </c>
      <c r="BB48" s="175">
        <f t="shared" si="136"/>
        <v>3814.791667</v>
      </c>
      <c r="BC48" s="175">
        <f t="shared" si="136"/>
        <v>3811.291667</v>
      </c>
      <c r="BD48" s="175">
        <f t="shared" si="136"/>
        <v>3807.791667</v>
      </c>
      <c r="BE48" s="175">
        <f t="shared" si="136"/>
        <v>3804.291667</v>
      </c>
      <c r="BF48" s="175">
        <f t="shared" si="136"/>
        <v>3800.791667</v>
      </c>
      <c r="BG48" s="175">
        <f t="shared" si="136"/>
        <v>3797.291667</v>
      </c>
      <c r="BH48" s="175">
        <f t="shared" si="136"/>
        <v>3793.791667</v>
      </c>
      <c r="BI48" s="175">
        <f t="shared" si="136"/>
        <v>3790.291667</v>
      </c>
      <c r="BJ48" s="53"/>
      <c r="BK48" s="183">
        <f>SUM(AX48:BI48)</f>
        <v>45714.5</v>
      </c>
      <c r="BL48" s="39"/>
      <c r="BM48" s="166" t="s">
        <v>185</v>
      </c>
      <c r="BN48" s="175">
        <f t="shared" ref="BN48:BY48" si="137">BN47+BN46</f>
        <v>3643</v>
      </c>
      <c r="BO48" s="175">
        <f t="shared" si="137"/>
        <v>3639.5</v>
      </c>
      <c r="BP48" s="175">
        <f t="shared" si="137"/>
        <v>3636</v>
      </c>
      <c r="BQ48" s="175">
        <f t="shared" si="137"/>
        <v>3632.5</v>
      </c>
      <c r="BR48" s="175">
        <f t="shared" si="137"/>
        <v>3629</v>
      </c>
      <c r="BS48" s="175">
        <f t="shared" si="137"/>
        <v>3625.5</v>
      </c>
      <c r="BT48" s="175">
        <f t="shared" si="137"/>
        <v>3622</v>
      </c>
      <c r="BU48" s="175">
        <f t="shared" si="137"/>
        <v>3618.5</v>
      </c>
      <c r="BV48" s="175">
        <f t="shared" si="137"/>
        <v>3615</v>
      </c>
      <c r="BW48" s="175">
        <f t="shared" si="137"/>
        <v>3611.5</v>
      </c>
      <c r="BX48" s="175">
        <f t="shared" si="137"/>
        <v>3608</v>
      </c>
      <c r="BY48" s="175">
        <f t="shared" si="137"/>
        <v>3604.5</v>
      </c>
      <c r="BZ48" s="53"/>
      <c r="CA48" s="199">
        <f>SUM(BN48:BY48)</f>
        <v>43485</v>
      </c>
      <c r="CB48" s="39"/>
      <c r="CC48" s="166" t="s">
        <v>185</v>
      </c>
      <c r="CD48" s="175">
        <f t="shared" ref="CD48:CO48" si="138">CD47+CD46</f>
        <v>4306.541667</v>
      </c>
      <c r="CE48" s="175">
        <f t="shared" si="138"/>
        <v>4303.041667</v>
      </c>
      <c r="CF48" s="175">
        <f t="shared" si="138"/>
        <v>4299.541667</v>
      </c>
      <c r="CG48" s="175">
        <f t="shared" si="138"/>
        <v>4296.041667</v>
      </c>
      <c r="CH48" s="175">
        <f t="shared" si="138"/>
        <v>4292.541667</v>
      </c>
      <c r="CI48" s="175">
        <f t="shared" si="138"/>
        <v>4289.041667</v>
      </c>
      <c r="CJ48" s="175">
        <f t="shared" si="138"/>
        <v>4285.541667</v>
      </c>
      <c r="CK48" s="175">
        <f t="shared" si="138"/>
        <v>4282.041667</v>
      </c>
      <c r="CL48" s="175">
        <f t="shared" si="138"/>
        <v>4278.541667</v>
      </c>
      <c r="CM48" s="175">
        <f t="shared" si="138"/>
        <v>4275.041667</v>
      </c>
      <c r="CN48" s="175">
        <f t="shared" si="138"/>
        <v>4271.541667</v>
      </c>
      <c r="CO48" s="175">
        <f t="shared" si="138"/>
        <v>4268.041667</v>
      </c>
      <c r="CP48" s="174" t="s">
        <v>185</v>
      </c>
      <c r="CQ48" s="184">
        <f>SUM(CD48:CO48)</f>
        <v>51447.5</v>
      </c>
      <c r="CR48" s="39"/>
    </row>
    <row r="49" ht="15.75" customHeight="1">
      <c r="A49" s="166" t="s">
        <v>186</v>
      </c>
      <c r="B49" s="167">
        <f>M43-M40</f>
        <v>651900</v>
      </c>
      <c r="C49" s="167">
        <f t="shared" ref="C49:M49" si="139">B49-B46</f>
        <v>650700</v>
      </c>
      <c r="D49" s="167">
        <f t="shared" si="139"/>
        <v>649500</v>
      </c>
      <c r="E49" s="167">
        <f t="shared" si="139"/>
        <v>648300</v>
      </c>
      <c r="F49" s="167">
        <f t="shared" si="139"/>
        <v>647100</v>
      </c>
      <c r="G49" s="167">
        <f t="shared" si="139"/>
        <v>645900</v>
      </c>
      <c r="H49" s="167">
        <f t="shared" si="139"/>
        <v>644700</v>
      </c>
      <c r="I49" s="167">
        <f t="shared" si="139"/>
        <v>643500</v>
      </c>
      <c r="J49" s="167">
        <f t="shared" si="139"/>
        <v>642300</v>
      </c>
      <c r="K49" s="167">
        <f t="shared" si="139"/>
        <v>641100</v>
      </c>
      <c r="L49" s="167">
        <f t="shared" si="139"/>
        <v>639900</v>
      </c>
      <c r="M49" s="167">
        <f t="shared" si="139"/>
        <v>638700</v>
      </c>
      <c r="N49" s="168"/>
      <c r="O49" s="169"/>
      <c r="P49" s="39"/>
      <c r="Q49" s="166" t="s">
        <v>186</v>
      </c>
      <c r="R49" s="179">
        <f>Angebotspaket!E11</f>
        <v>650000</v>
      </c>
      <c r="S49" s="179">
        <v>696078.43</v>
      </c>
      <c r="T49" s="179">
        <v>691176.47</v>
      </c>
      <c r="U49" s="179">
        <v>686274.51</v>
      </c>
      <c r="V49" s="179">
        <v>681372.55</v>
      </c>
      <c r="W49" s="179">
        <v>676470.59</v>
      </c>
      <c r="X49" s="179">
        <v>671568.63</v>
      </c>
      <c r="Y49" s="179">
        <v>666666.67</v>
      </c>
      <c r="Z49" s="179">
        <v>661764.71</v>
      </c>
      <c r="AA49" s="179">
        <v>656862.75</v>
      </c>
      <c r="AB49" s="179">
        <v>651960.78</v>
      </c>
      <c r="AC49" s="179">
        <v>647058.82</v>
      </c>
      <c r="AD49" s="169"/>
      <c r="AE49" s="170"/>
      <c r="AF49" s="39"/>
      <c r="AG49" s="166" t="s">
        <v>186</v>
      </c>
      <c r="AH49" s="175">
        <f>AS43-AS40</f>
        <v>511300</v>
      </c>
      <c r="AI49" s="175">
        <f t="shared" ref="AI49:AS49" si="140">AH49-AH46</f>
        <v>510100</v>
      </c>
      <c r="AJ49" s="175">
        <f t="shared" si="140"/>
        <v>508900</v>
      </c>
      <c r="AK49" s="175">
        <f t="shared" si="140"/>
        <v>507700</v>
      </c>
      <c r="AL49" s="175">
        <f t="shared" si="140"/>
        <v>506500</v>
      </c>
      <c r="AM49" s="175">
        <f t="shared" si="140"/>
        <v>505300</v>
      </c>
      <c r="AN49" s="175">
        <f t="shared" si="140"/>
        <v>504100</v>
      </c>
      <c r="AO49" s="175">
        <f t="shared" si="140"/>
        <v>502900</v>
      </c>
      <c r="AP49" s="175">
        <f t="shared" si="140"/>
        <v>501700</v>
      </c>
      <c r="AQ49" s="175">
        <f t="shared" si="140"/>
        <v>500500</v>
      </c>
      <c r="AR49" s="175">
        <f t="shared" si="140"/>
        <v>499300</v>
      </c>
      <c r="AS49" s="175">
        <f t="shared" si="140"/>
        <v>498100</v>
      </c>
      <c r="AT49" s="169"/>
      <c r="AU49" s="173"/>
      <c r="AV49" s="39"/>
      <c r="AW49" s="166" t="s">
        <v>186</v>
      </c>
      <c r="AX49" s="175">
        <f>BI43-BI40</f>
        <v>901300</v>
      </c>
      <c r="AY49" s="175">
        <f t="shared" ref="AY49:BI49" si="141">AX49-AX46</f>
        <v>900100</v>
      </c>
      <c r="AZ49" s="175">
        <f t="shared" si="141"/>
        <v>898900</v>
      </c>
      <c r="BA49" s="175">
        <f t="shared" si="141"/>
        <v>897700</v>
      </c>
      <c r="BB49" s="175">
        <f t="shared" si="141"/>
        <v>896500</v>
      </c>
      <c r="BC49" s="175">
        <f t="shared" si="141"/>
        <v>895300</v>
      </c>
      <c r="BD49" s="175">
        <f t="shared" si="141"/>
        <v>894100</v>
      </c>
      <c r="BE49" s="175">
        <f t="shared" si="141"/>
        <v>892900</v>
      </c>
      <c r="BF49" s="175">
        <f t="shared" si="141"/>
        <v>891700</v>
      </c>
      <c r="BG49" s="175">
        <f t="shared" si="141"/>
        <v>890500</v>
      </c>
      <c r="BH49" s="175">
        <f t="shared" si="141"/>
        <v>889300</v>
      </c>
      <c r="BI49" s="175">
        <f t="shared" si="141"/>
        <v>888100</v>
      </c>
      <c r="BJ49" s="169"/>
      <c r="BK49" s="185"/>
      <c r="BL49" s="39"/>
      <c r="BM49" s="166" t="s">
        <v>186</v>
      </c>
      <c r="BN49" s="175">
        <f>BY43-BY40</f>
        <v>837600</v>
      </c>
      <c r="BO49" s="175">
        <f t="shared" ref="BO49:BY49" si="142">BN49-BN46</f>
        <v>836400</v>
      </c>
      <c r="BP49" s="175">
        <f t="shared" si="142"/>
        <v>835200</v>
      </c>
      <c r="BQ49" s="175">
        <f t="shared" si="142"/>
        <v>834000</v>
      </c>
      <c r="BR49" s="175">
        <f t="shared" si="142"/>
        <v>832800</v>
      </c>
      <c r="BS49" s="175">
        <f t="shared" si="142"/>
        <v>831600</v>
      </c>
      <c r="BT49" s="175">
        <f t="shared" si="142"/>
        <v>830400</v>
      </c>
      <c r="BU49" s="175">
        <f t="shared" si="142"/>
        <v>829200</v>
      </c>
      <c r="BV49" s="175">
        <f t="shared" si="142"/>
        <v>828000</v>
      </c>
      <c r="BW49" s="175">
        <f t="shared" si="142"/>
        <v>826800</v>
      </c>
      <c r="BX49" s="175">
        <f t="shared" si="142"/>
        <v>825600</v>
      </c>
      <c r="BY49" s="175">
        <f t="shared" si="142"/>
        <v>824400</v>
      </c>
      <c r="BZ49" s="169"/>
      <c r="CA49" s="173"/>
      <c r="CB49" s="39"/>
      <c r="CC49" s="166" t="s">
        <v>186</v>
      </c>
      <c r="CD49" s="175">
        <f>CO43-CO40</f>
        <v>1065100</v>
      </c>
      <c r="CE49" s="175">
        <f t="shared" ref="CE49:CO49" si="143">CD49-CD46</f>
        <v>1063900</v>
      </c>
      <c r="CF49" s="175">
        <f t="shared" si="143"/>
        <v>1062700</v>
      </c>
      <c r="CG49" s="175">
        <f t="shared" si="143"/>
        <v>1061500</v>
      </c>
      <c r="CH49" s="175">
        <f t="shared" si="143"/>
        <v>1060300</v>
      </c>
      <c r="CI49" s="175">
        <f t="shared" si="143"/>
        <v>1059100</v>
      </c>
      <c r="CJ49" s="175">
        <f t="shared" si="143"/>
        <v>1057900</v>
      </c>
      <c r="CK49" s="175">
        <f t="shared" si="143"/>
        <v>1056700</v>
      </c>
      <c r="CL49" s="175">
        <f t="shared" si="143"/>
        <v>1055500</v>
      </c>
      <c r="CM49" s="175">
        <f t="shared" si="143"/>
        <v>1054300</v>
      </c>
      <c r="CN49" s="175">
        <f t="shared" si="143"/>
        <v>1053100</v>
      </c>
      <c r="CO49" s="175">
        <f t="shared" si="143"/>
        <v>1051900</v>
      </c>
      <c r="CP49" s="186"/>
      <c r="CQ49" s="173"/>
      <c r="CR49" s="39"/>
    </row>
    <row r="50" ht="16.5" customHeight="1">
      <c r="A50" s="166" t="s">
        <v>187</v>
      </c>
      <c r="B50" s="167">
        <v>4500.0</v>
      </c>
      <c r="C50" s="167">
        <v>4500.0</v>
      </c>
      <c r="D50" s="167">
        <v>4500.0</v>
      </c>
      <c r="E50" s="167">
        <v>4500.0</v>
      </c>
      <c r="F50" s="167">
        <v>4500.0</v>
      </c>
      <c r="G50" s="167">
        <v>4500.0</v>
      </c>
      <c r="H50" s="167">
        <v>4500.0</v>
      </c>
      <c r="I50" s="167">
        <v>4500.0</v>
      </c>
      <c r="J50" s="167">
        <v>4500.0</v>
      </c>
      <c r="K50" s="167">
        <v>4500.0</v>
      </c>
      <c r="L50" s="167">
        <v>4500.0</v>
      </c>
      <c r="M50" s="167">
        <v>4500.0</v>
      </c>
      <c r="N50" s="177" t="s">
        <v>188</v>
      </c>
      <c r="O50" s="178">
        <f>SUM(B50:M50)</f>
        <v>54000</v>
      </c>
      <c r="P50" s="39"/>
      <c r="Q50" s="166" t="s">
        <v>187</v>
      </c>
      <c r="R50" s="179">
        <v>4500.0</v>
      </c>
      <c r="S50" s="179">
        <v>4500.0</v>
      </c>
      <c r="T50" s="179">
        <v>4500.0</v>
      </c>
      <c r="U50" s="179">
        <v>4500.0</v>
      </c>
      <c r="V50" s="179">
        <v>4500.0</v>
      </c>
      <c r="W50" s="179">
        <v>4500.0</v>
      </c>
      <c r="X50" s="179">
        <v>4500.0</v>
      </c>
      <c r="Y50" s="179">
        <v>4500.0</v>
      </c>
      <c r="Z50" s="179">
        <v>4500.0</v>
      </c>
      <c r="AA50" s="179">
        <v>4500.0</v>
      </c>
      <c r="AB50" s="179">
        <v>4500.0</v>
      </c>
      <c r="AC50" s="179">
        <v>4500.0</v>
      </c>
      <c r="AD50" s="180" t="s">
        <v>188</v>
      </c>
      <c r="AE50" s="181">
        <f>SUM(R50:AC50)</f>
        <v>54000</v>
      </c>
      <c r="AF50" s="39"/>
      <c r="AG50" s="166" t="s">
        <v>187</v>
      </c>
      <c r="AH50" s="179">
        <v>3500.0</v>
      </c>
      <c r="AI50" s="179">
        <v>3500.0</v>
      </c>
      <c r="AJ50" s="179">
        <v>3500.0</v>
      </c>
      <c r="AK50" s="179">
        <v>3500.0</v>
      </c>
      <c r="AL50" s="179">
        <v>3500.0</v>
      </c>
      <c r="AM50" s="179">
        <v>3500.0</v>
      </c>
      <c r="AN50" s="179">
        <v>3500.0</v>
      </c>
      <c r="AO50" s="179">
        <v>3500.0</v>
      </c>
      <c r="AP50" s="179">
        <v>3500.0</v>
      </c>
      <c r="AQ50" s="179">
        <v>3500.0</v>
      </c>
      <c r="AR50" s="179">
        <v>3500.0</v>
      </c>
      <c r="AS50" s="179">
        <v>3500.0</v>
      </c>
      <c r="AT50" s="180" t="s">
        <v>188</v>
      </c>
      <c r="AU50" s="182">
        <f>SUM(AH50:AS50)</f>
        <v>42000</v>
      </c>
      <c r="AV50" s="39"/>
      <c r="AW50" s="166" t="s">
        <v>187</v>
      </c>
      <c r="AX50" s="175">
        <v>6900.0</v>
      </c>
      <c r="AY50" s="175">
        <v>6900.0</v>
      </c>
      <c r="AZ50" s="175">
        <v>6900.0</v>
      </c>
      <c r="BA50" s="175">
        <v>6900.0</v>
      </c>
      <c r="BB50" s="175">
        <v>6900.0</v>
      </c>
      <c r="BC50" s="175">
        <v>6900.0</v>
      </c>
      <c r="BD50" s="175">
        <v>6900.0</v>
      </c>
      <c r="BE50" s="175">
        <v>6900.0</v>
      </c>
      <c r="BF50" s="175">
        <v>6900.0</v>
      </c>
      <c r="BG50" s="175">
        <v>6900.0</v>
      </c>
      <c r="BH50" s="175">
        <v>6900.0</v>
      </c>
      <c r="BI50" s="175">
        <v>6900.0</v>
      </c>
      <c r="BJ50" s="180" t="s">
        <v>188</v>
      </c>
      <c r="BK50" s="183">
        <f>SUM(AX50:BI50)</f>
        <v>82800</v>
      </c>
      <c r="BL50" s="39"/>
      <c r="BM50" s="166" t="s">
        <v>187</v>
      </c>
      <c r="BN50" s="175">
        <v>4500.0</v>
      </c>
      <c r="BO50" s="175">
        <v>4500.0</v>
      </c>
      <c r="BP50" s="175">
        <v>4500.0</v>
      </c>
      <c r="BQ50" s="175">
        <v>4500.0</v>
      </c>
      <c r="BR50" s="175">
        <v>4500.0</v>
      </c>
      <c r="BS50" s="175">
        <v>4500.0</v>
      </c>
      <c r="BT50" s="175">
        <v>4500.0</v>
      </c>
      <c r="BU50" s="175">
        <v>4500.0</v>
      </c>
      <c r="BV50" s="175">
        <v>4500.0</v>
      </c>
      <c r="BW50" s="175">
        <v>4500.0</v>
      </c>
      <c r="BX50" s="175">
        <v>4500.0</v>
      </c>
      <c r="BY50" s="175">
        <v>4500.0</v>
      </c>
      <c r="BZ50" s="180" t="s">
        <v>188</v>
      </c>
      <c r="CA50" s="184">
        <f>SUM(BN50:BY50)</f>
        <v>54000</v>
      </c>
      <c r="CB50" s="39"/>
      <c r="CC50" s="166" t="s">
        <v>187</v>
      </c>
      <c r="CD50" s="175">
        <v>5600.0</v>
      </c>
      <c r="CE50" s="175">
        <v>5600.0</v>
      </c>
      <c r="CF50" s="175">
        <v>5600.0</v>
      </c>
      <c r="CG50" s="175">
        <v>5600.0</v>
      </c>
      <c r="CH50" s="175">
        <v>5600.0</v>
      </c>
      <c r="CI50" s="175">
        <v>5600.0</v>
      </c>
      <c r="CJ50" s="175">
        <v>5600.0</v>
      </c>
      <c r="CK50" s="175">
        <v>5600.0</v>
      </c>
      <c r="CL50" s="175">
        <v>5600.0</v>
      </c>
      <c r="CM50" s="175">
        <v>5600.0</v>
      </c>
      <c r="CN50" s="175">
        <v>5600.0</v>
      </c>
      <c r="CO50" s="175">
        <v>5600.0</v>
      </c>
      <c r="CP50" s="187" t="s">
        <v>189</v>
      </c>
      <c r="CQ50" s="184">
        <f>SUM(CD50:CO50)</f>
        <v>67200</v>
      </c>
      <c r="CR50" s="39"/>
    </row>
    <row r="51" ht="15.75" customHeight="1">
      <c r="A51" s="157" t="s">
        <v>169</v>
      </c>
      <c r="B51" s="158" t="s">
        <v>170</v>
      </c>
      <c r="C51" s="158" t="s">
        <v>171</v>
      </c>
      <c r="D51" s="158" t="s">
        <v>172</v>
      </c>
      <c r="E51" s="158" t="s">
        <v>173</v>
      </c>
      <c r="F51" s="158" t="s">
        <v>174</v>
      </c>
      <c r="G51" s="158" t="s">
        <v>175</v>
      </c>
      <c r="H51" s="158" t="s">
        <v>176</v>
      </c>
      <c r="I51" s="158" t="s">
        <v>177</v>
      </c>
      <c r="J51" s="158" t="s">
        <v>178</v>
      </c>
      <c r="K51" s="158" t="s">
        <v>179</v>
      </c>
      <c r="L51" s="158" t="s">
        <v>180</v>
      </c>
      <c r="M51" s="159" t="s">
        <v>181</v>
      </c>
      <c r="N51" s="168"/>
      <c r="O51" s="169"/>
      <c r="P51" s="39"/>
      <c r="Q51" s="188" t="s">
        <v>169</v>
      </c>
      <c r="R51" s="158" t="s">
        <v>170</v>
      </c>
      <c r="S51" s="158" t="s">
        <v>171</v>
      </c>
      <c r="T51" s="158" t="s">
        <v>172</v>
      </c>
      <c r="U51" s="158" t="s">
        <v>173</v>
      </c>
      <c r="V51" s="158" t="s">
        <v>174</v>
      </c>
      <c r="W51" s="158" t="s">
        <v>175</v>
      </c>
      <c r="X51" s="158" t="s">
        <v>176</v>
      </c>
      <c r="Y51" s="158" t="s">
        <v>177</v>
      </c>
      <c r="Z51" s="158" t="s">
        <v>178</v>
      </c>
      <c r="AA51" s="158" t="s">
        <v>179</v>
      </c>
      <c r="AB51" s="158" t="s">
        <v>180</v>
      </c>
      <c r="AC51" s="159" t="s">
        <v>181</v>
      </c>
      <c r="AD51" s="169"/>
      <c r="AE51" s="170"/>
      <c r="AF51" s="39"/>
      <c r="AG51" s="188" t="s">
        <v>169</v>
      </c>
      <c r="AH51" s="158" t="s">
        <v>170</v>
      </c>
      <c r="AI51" s="158" t="s">
        <v>171</v>
      </c>
      <c r="AJ51" s="158" t="s">
        <v>172</v>
      </c>
      <c r="AK51" s="158" t="s">
        <v>173</v>
      </c>
      <c r="AL51" s="158" t="s">
        <v>174</v>
      </c>
      <c r="AM51" s="158" t="s">
        <v>175</v>
      </c>
      <c r="AN51" s="158" t="s">
        <v>176</v>
      </c>
      <c r="AO51" s="158" t="s">
        <v>177</v>
      </c>
      <c r="AP51" s="158" t="s">
        <v>178</v>
      </c>
      <c r="AQ51" s="158" t="s">
        <v>179</v>
      </c>
      <c r="AR51" s="158" t="s">
        <v>180</v>
      </c>
      <c r="AS51" s="159" t="s">
        <v>181</v>
      </c>
      <c r="AT51" s="169"/>
      <c r="AU51" s="200"/>
      <c r="AV51" s="39"/>
      <c r="AW51" s="188" t="s">
        <v>169</v>
      </c>
      <c r="AX51" s="158" t="s">
        <v>170</v>
      </c>
      <c r="AY51" s="158" t="s">
        <v>171</v>
      </c>
      <c r="AZ51" s="158" t="s">
        <v>172</v>
      </c>
      <c r="BA51" s="158" t="s">
        <v>173</v>
      </c>
      <c r="BB51" s="158" t="s">
        <v>174</v>
      </c>
      <c r="BC51" s="158" t="s">
        <v>175</v>
      </c>
      <c r="BD51" s="158" t="s">
        <v>176</v>
      </c>
      <c r="BE51" s="158" t="s">
        <v>177</v>
      </c>
      <c r="BF51" s="158" t="s">
        <v>178</v>
      </c>
      <c r="BG51" s="158" t="s">
        <v>179</v>
      </c>
      <c r="BH51" s="158" t="s">
        <v>180</v>
      </c>
      <c r="BI51" s="159" t="s">
        <v>181</v>
      </c>
      <c r="BJ51" s="169"/>
      <c r="BK51" s="185"/>
      <c r="BL51" s="39"/>
      <c r="BM51" s="188" t="s">
        <v>169</v>
      </c>
      <c r="BN51" s="158" t="s">
        <v>170</v>
      </c>
      <c r="BO51" s="158" t="s">
        <v>171</v>
      </c>
      <c r="BP51" s="158" t="s">
        <v>172</v>
      </c>
      <c r="BQ51" s="158" t="s">
        <v>173</v>
      </c>
      <c r="BR51" s="158" t="s">
        <v>174</v>
      </c>
      <c r="BS51" s="158" t="s">
        <v>175</v>
      </c>
      <c r="BT51" s="158" t="s">
        <v>176</v>
      </c>
      <c r="BU51" s="158" t="s">
        <v>177</v>
      </c>
      <c r="BV51" s="158" t="s">
        <v>178</v>
      </c>
      <c r="BW51" s="158" t="s">
        <v>179</v>
      </c>
      <c r="BX51" s="158" t="s">
        <v>180</v>
      </c>
      <c r="BY51" s="159" t="s">
        <v>181</v>
      </c>
      <c r="BZ51" s="169"/>
      <c r="CA51" s="201">
        <f>CA50-CA48</f>
        <v>10515</v>
      </c>
      <c r="CB51" s="39"/>
      <c r="CC51" s="188" t="s">
        <v>169</v>
      </c>
      <c r="CD51" s="158" t="s">
        <v>170</v>
      </c>
      <c r="CE51" s="158" t="s">
        <v>171</v>
      </c>
      <c r="CF51" s="158" t="s">
        <v>172</v>
      </c>
      <c r="CG51" s="158" t="s">
        <v>173</v>
      </c>
      <c r="CH51" s="158" t="s">
        <v>174</v>
      </c>
      <c r="CI51" s="158" t="s">
        <v>175</v>
      </c>
      <c r="CJ51" s="158" t="s">
        <v>176</v>
      </c>
      <c r="CK51" s="158" t="s">
        <v>177</v>
      </c>
      <c r="CL51" s="158" t="s">
        <v>178</v>
      </c>
      <c r="CM51" s="158" t="s">
        <v>179</v>
      </c>
      <c r="CN51" s="158" t="s">
        <v>180</v>
      </c>
      <c r="CO51" s="159" t="s">
        <v>181</v>
      </c>
      <c r="CP51" s="169"/>
      <c r="CQ51" s="200"/>
      <c r="CR51" s="39"/>
    </row>
    <row r="52" ht="16.5" customHeight="1">
      <c r="A52" s="166" t="s">
        <v>182</v>
      </c>
      <c r="B52" s="167">
        <v>1200.0</v>
      </c>
      <c r="C52" s="167">
        <v>1200.0</v>
      </c>
      <c r="D52" s="167">
        <v>1200.0</v>
      </c>
      <c r="E52" s="167">
        <v>1200.0</v>
      </c>
      <c r="F52" s="167">
        <v>1200.0</v>
      </c>
      <c r="G52" s="167">
        <v>1200.0</v>
      </c>
      <c r="H52" s="167">
        <v>1200.0</v>
      </c>
      <c r="I52" s="167">
        <v>1200.0</v>
      </c>
      <c r="J52" s="167">
        <v>1200.0</v>
      </c>
      <c r="K52" s="167">
        <v>1200.0</v>
      </c>
      <c r="L52" s="167">
        <v>1200.0</v>
      </c>
      <c r="M52" s="167">
        <v>1200.0</v>
      </c>
      <c r="N52" s="177" t="s">
        <v>190</v>
      </c>
      <c r="O52" s="190">
        <f>O50-O48</f>
        <v>17014.5</v>
      </c>
      <c r="P52" s="39"/>
      <c r="Q52" s="166" t="s">
        <v>182</v>
      </c>
      <c r="R52" s="167">
        <v>1200.0</v>
      </c>
      <c r="S52" s="167">
        <v>1200.0</v>
      </c>
      <c r="T52" s="167">
        <v>1200.0</v>
      </c>
      <c r="U52" s="167">
        <v>1200.0</v>
      </c>
      <c r="V52" s="167">
        <v>1200.0</v>
      </c>
      <c r="W52" s="167">
        <v>1200.0</v>
      </c>
      <c r="X52" s="167">
        <v>1200.0</v>
      </c>
      <c r="Y52" s="167">
        <v>1200.0</v>
      </c>
      <c r="Z52" s="167">
        <v>1200.0</v>
      </c>
      <c r="AA52" s="167">
        <v>1200.0</v>
      </c>
      <c r="AB52" s="167">
        <v>1200.0</v>
      </c>
      <c r="AC52" s="167">
        <v>1200.0</v>
      </c>
      <c r="AD52" s="202" t="s">
        <v>190</v>
      </c>
      <c r="AE52" s="192">
        <f>AE50-AE48</f>
        <v>16158.00651</v>
      </c>
      <c r="AF52" s="39"/>
      <c r="AG52" s="166" t="s">
        <v>182</v>
      </c>
      <c r="AH52" s="167">
        <v>1200.0</v>
      </c>
      <c r="AI52" s="167">
        <v>1200.0</v>
      </c>
      <c r="AJ52" s="167">
        <v>1200.0</v>
      </c>
      <c r="AK52" s="167">
        <v>1200.0</v>
      </c>
      <c r="AL52" s="167">
        <v>1200.0</v>
      </c>
      <c r="AM52" s="167">
        <v>1200.0</v>
      </c>
      <c r="AN52" s="167">
        <v>1200.0</v>
      </c>
      <c r="AO52" s="167">
        <v>1200.0</v>
      </c>
      <c r="AP52" s="167">
        <v>1200.0</v>
      </c>
      <c r="AQ52" s="167">
        <v>1200.0</v>
      </c>
      <c r="AR52" s="167">
        <v>1200.0</v>
      </c>
      <c r="AS52" s="167">
        <v>1200.0</v>
      </c>
      <c r="AT52" s="202" t="s">
        <v>190</v>
      </c>
      <c r="AU52" s="203">
        <f>SUM(AH48:AS48)</f>
        <v>32064.5</v>
      </c>
      <c r="AV52" s="39"/>
      <c r="AW52" s="166" t="s">
        <v>182</v>
      </c>
      <c r="AX52" s="167">
        <v>1200.0</v>
      </c>
      <c r="AY52" s="167">
        <v>1200.0</v>
      </c>
      <c r="AZ52" s="167">
        <v>1200.0</v>
      </c>
      <c r="BA52" s="167">
        <v>1200.0</v>
      </c>
      <c r="BB52" s="167">
        <v>1200.0</v>
      </c>
      <c r="BC52" s="167">
        <v>1200.0</v>
      </c>
      <c r="BD52" s="167">
        <v>1200.0</v>
      </c>
      <c r="BE52" s="167">
        <v>1200.0</v>
      </c>
      <c r="BF52" s="167">
        <v>1200.0</v>
      </c>
      <c r="BG52" s="167">
        <v>1200.0</v>
      </c>
      <c r="BH52" s="167">
        <v>1200.0</v>
      </c>
      <c r="BI52" s="167">
        <v>1200.0</v>
      </c>
      <c r="BJ52" s="202" t="s">
        <v>190</v>
      </c>
      <c r="BK52" s="193">
        <f>BK50-BK48</f>
        <v>37085.5</v>
      </c>
      <c r="BL52" s="39"/>
      <c r="BM52" s="166" t="s">
        <v>182</v>
      </c>
      <c r="BN52" s="167">
        <v>1200.0</v>
      </c>
      <c r="BO52" s="167">
        <v>1200.0</v>
      </c>
      <c r="BP52" s="167">
        <v>1200.0</v>
      </c>
      <c r="BQ52" s="167">
        <v>1200.0</v>
      </c>
      <c r="BR52" s="167">
        <v>1200.0</v>
      </c>
      <c r="BS52" s="167">
        <v>1200.0</v>
      </c>
      <c r="BT52" s="167">
        <v>1200.0</v>
      </c>
      <c r="BU52" s="167">
        <v>1200.0</v>
      </c>
      <c r="BV52" s="167">
        <v>1200.0</v>
      </c>
      <c r="BW52" s="167">
        <v>1200.0</v>
      </c>
      <c r="BX52" s="167">
        <v>1200.0</v>
      </c>
      <c r="BY52" s="167">
        <v>1200.0</v>
      </c>
      <c r="BZ52" s="202" t="s">
        <v>190</v>
      </c>
      <c r="CA52" s="199">
        <f>SUM(BN48:BY48)</f>
        <v>43485</v>
      </c>
      <c r="CB52" s="39"/>
      <c r="CC52" s="166" t="s">
        <v>182</v>
      </c>
      <c r="CD52" s="167">
        <v>1200.0</v>
      </c>
      <c r="CE52" s="167">
        <v>1200.0</v>
      </c>
      <c r="CF52" s="167">
        <v>1200.0</v>
      </c>
      <c r="CG52" s="167">
        <v>1200.0</v>
      </c>
      <c r="CH52" s="167">
        <v>1200.0</v>
      </c>
      <c r="CI52" s="167">
        <v>1200.0</v>
      </c>
      <c r="CJ52" s="167">
        <v>1200.0</v>
      </c>
      <c r="CK52" s="167">
        <v>1200.0</v>
      </c>
      <c r="CL52" s="167">
        <v>1200.0</v>
      </c>
      <c r="CM52" s="167">
        <v>1200.0</v>
      </c>
      <c r="CN52" s="167">
        <v>1200.0</v>
      </c>
      <c r="CO52" s="167">
        <v>1200.0</v>
      </c>
      <c r="CP52" s="174" t="s">
        <v>183</v>
      </c>
      <c r="CQ52" s="199">
        <f>SUM(CD48:CO48)</f>
        <v>51447.5</v>
      </c>
      <c r="CR52" s="39"/>
    </row>
    <row r="53" ht="15.75" customHeight="1">
      <c r="A53" s="166" t="s">
        <v>184</v>
      </c>
      <c r="B53" s="167">
        <f t="shared" ref="B53:M53" si="144">B55*3.5%/12</f>
        <v>1859.375</v>
      </c>
      <c r="C53" s="167">
        <f t="shared" si="144"/>
        <v>1855.875</v>
      </c>
      <c r="D53" s="167">
        <f t="shared" si="144"/>
        <v>1852.375</v>
      </c>
      <c r="E53" s="167">
        <f t="shared" si="144"/>
        <v>1848.875</v>
      </c>
      <c r="F53" s="167">
        <f t="shared" si="144"/>
        <v>1845.375</v>
      </c>
      <c r="G53" s="167">
        <f t="shared" si="144"/>
        <v>1841.875</v>
      </c>
      <c r="H53" s="167">
        <f t="shared" si="144"/>
        <v>1838.375</v>
      </c>
      <c r="I53" s="167">
        <f t="shared" si="144"/>
        <v>1834.875</v>
      </c>
      <c r="J53" s="167">
        <f t="shared" si="144"/>
        <v>1831.375</v>
      </c>
      <c r="K53" s="167">
        <f t="shared" si="144"/>
        <v>1827.875</v>
      </c>
      <c r="L53" s="167">
        <f t="shared" si="144"/>
        <v>1824.375</v>
      </c>
      <c r="M53" s="167">
        <f t="shared" si="144"/>
        <v>1820.875</v>
      </c>
      <c r="N53" s="168"/>
      <c r="O53" s="169"/>
      <c r="P53" s="39"/>
      <c r="Q53" s="166" t="s">
        <v>184</v>
      </c>
      <c r="R53" s="167">
        <f t="shared" ref="R53:AC53" si="145">R55*3.5%/12</f>
        <v>1872.957508</v>
      </c>
      <c r="S53" s="167">
        <f t="shared" si="145"/>
        <v>1858.660125</v>
      </c>
      <c r="T53" s="167">
        <f t="shared" si="145"/>
        <v>1844.362742</v>
      </c>
      <c r="U53" s="167">
        <f t="shared" si="145"/>
        <v>1830.065358</v>
      </c>
      <c r="V53" s="167">
        <f t="shared" si="145"/>
        <v>1815.767975</v>
      </c>
      <c r="W53" s="167">
        <f t="shared" si="145"/>
        <v>1801.470592</v>
      </c>
      <c r="X53" s="167">
        <f t="shared" si="145"/>
        <v>1787.173208</v>
      </c>
      <c r="Y53" s="167">
        <f t="shared" si="145"/>
        <v>1772.875825</v>
      </c>
      <c r="Z53" s="167">
        <f t="shared" si="145"/>
        <v>1758.578442</v>
      </c>
      <c r="AA53" s="167">
        <f t="shared" si="145"/>
        <v>1744.281058</v>
      </c>
      <c r="AB53" s="167">
        <f t="shared" si="145"/>
        <v>1729.983646</v>
      </c>
      <c r="AC53" s="167">
        <f t="shared" si="145"/>
        <v>1715.686263</v>
      </c>
      <c r="AD53" s="169"/>
      <c r="AE53" s="170"/>
      <c r="AF53" s="39"/>
      <c r="AG53" s="166" t="s">
        <v>184</v>
      </c>
      <c r="AH53" s="167">
        <f t="shared" ref="AH53:AS53" si="146">AH55*3.5%/12</f>
        <v>1449.291667</v>
      </c>
      <c r="AI53" s="167">
        <f t="shared" si="146"/>
        <v>1445.791667</v>
      </c>
      <c r="AJ53" s="167">
        <f t="shared" si="146"/>
        <v>1442.291667</v>
      </c>
      <c r="AK53" s="167">
        <f t="shared" si="146"/>
        <v>1438.791667</v>
      </c>
      <c r="AL53" s="167">
        <f t="shared" si="146"/>
        <v>1435.291667</v>
      </c>
      <c r="AM53" s="167">
        <f t="shared" si="146"/>
        <v>1431.791667</v>
      </c>
      <c r="AN53" s="167">
        <f t="shared" si="146"/>
        <v>1428.291667</v>
      </c>
      <c r="AO53" s="167">
        <f t="shared" si="146"/>
        <v>1424.791667</v>
      </c>
      <c r="AP53" s="167">
        <f t="shared" si="146"/>
        <v>1421.291667</v>
      </c>
      <c r="AQ53" s="167">
        <f t="shared" si="146"/>
        <v>1417.791667</v>
      </c>
      <c r="AR53" s="167">
        <f t="shared" si="146"/>
        <v>1414.291667</v>
      </c>
      <c r="AS53" s="167">
        <f t="shared" si="146"/>
        <v>1410.791667</v>
      </c>
      <c r="AT53" s="169"/>
      <c r="AU53" s="169"/>
      <c r="AV53" s="39"/>
      <c r="AW53" s="166" t="s">
        <v>184</v>
      </c>
      <c r="AX53" s="175">
        <f t="shared" ref="AX53:BI53" si="147">AX55*3.5%/12</f>
        <v>2586.791667</v>
      </c>
      <c r="AY53" s="175">
        <f t="shared" si="147"/>
        <v>2583.291667</v>
      </c>
      <c r="AZ53" s="175">
        <f t="shared" si="147"/>
        <v>2579.791667</v>
      </c>
      <c r="BA53" s="175">
        <f t="shared" si="147"/>
        <v>2576.291667</v>
      </c>
      <c r="BB53" s="175">
        <f t="shared" si="147"/>
        <v>2572.791667</v>
      </c>
      <c r="BC53" s="175">
        <f t="shared" si="147"/>
        <v>2569.291667</v>
      </c>
      <c r="BD53" s="175">
        <f t="shared" si="147"/>
        <v>2565.791667</v>
      </c>
      <c r="BE53" s="175">
        <f t="shared" si="147"/>
        <v>2562.291667</v>
      </c>
      <c r="BF53" s="175">
        <f t="shared" si="147"/>
        <v>2558.791667</v>
      </c>
      <c r="BG53" s="175">
        <f t="shared" si="147"/>
        <v>2555.291667</v>
      </c>
      <c r="BH53" s="175">
        <f t="shared" si="147"/>
        <v>2551.791667</v>
      </c>
      <c r="BI53" s="175">
        <f t="shared" si="147"/>
        <v>2548.291667</v>
      </c>
      <c r="BJ53" s="169"/>
      <c r="BK53" s="185"/>
      <c r="BL53" s="39"/>
      <c r="BM53" s="166" t="s">
        <v>184</v>
      </c>
      <c r="BN53" s="175">
        <f t="shared" ref="BN53:BY53" si="148">BN55*3.5%/12</f>
        <v>2401</v>
      </c>
      <c r="BO53" s="175">
        <f t="shared" si="148"/>
        <v>2397.5</v>
      </c>
      <c r="BP53" s="175">
        <f t="shared" si="148"/>
        <v>2394</v>
      </c>
      <c r="BQ53" s="175">
        <f t="shared" si="148"/>
        <v>2390.5</v>
      </c>
      <c r="BR53" s="175">
        <f t="shared" si="148"/>
        <v>2387</v>
      </c>
      <c r="BS53" s="175">
        <f t="shared" si="148"/>
        <v>2383.5</v>
      </c>
      <c r="BT53" s="175">
        <f t="shared" si="148"/>
        <v>2380</v>
      </c>
      <c r="BU53" s="175">
        <f t="shared" si="148"/>
        <v>2376.5</v>
      </c>
      <c r="BV53" s="175">
        <f t="shared" si="148"/>
        <v>2373</v>
      </c>
      <c r="BW53" s="175">
        <f t="shared" si="148"/>
        <v>2369.5</v>
      </c>
      <c r="BX53" s="175">
        <f t="shared" si="148"/>
        <v>2366</v>
      </c>
      <c r="BY53" s="175">
        <f t="shared" si="148"/>
        <v>2362.5</v>
      </c>
      <c r="BZ53" s="169"/>
      <c r="CA53" s="204"/>
      <c r="CB53" s="39"/>
      <c r="CC53" s="166" t="s">
        <v>184</v>
      </c>
      <c r="CD53" s="175">
        <f t="shared" ref="CD53:CO53" si="149">CD55*3.5%/12</f>
        <v>3064.541667</v>
      </c>
      <c r="CE53" s="175">
        <f t="shared" si="149"/>
        <v>3061.041667</v>
      </c>
      <c r="CF53" s="175">
        <f t="shared" si="149"/>
        <v>3057.541667</v>
      </c>
      <c r="CG53" s="175">
        <f t="shared" si="149"/>
        <v>3054.041667</v>
      </c>
      <c r="CH53" s="175">
        <f t="shared" si="149"/>
        <v>3050.541667</v>
      </c>
      <c r="CI53" s="175">
        <f t="shared" si="149"/>
        <v>3047.041667</v>
      </c>
      <c r="CJ53" s="175">
        <f t="shared" si="149"/>
        <v>3043.541667</v>
      </c>
      <c r="CK53" s="175">
        <f t="shared" si="149"/>
        <v>3040.041667</v>
      </c>
      <c r="CL53" s="175">
        <f t="shared" si="149"/>
        <v>3036.541667</v>
      </c>
      <c r="CM53" s="175">
        <f t="shared" si="149"/>
        <v>3033.041667</v>
      </c>
      <c r="CN53" s="175">
        <f t="shared" si="149"/>
        <v>3029.541667</v>
      </c>
      <c r="CO53" s="175">
        <f t="shared" si="149"/>
        <v>3026.041667</v>
      </c>
      <c r="CP53" s="176"/>
      <c r="CQ53" s="204"/>
      <c r="CR53" s="39"/>
    </row>
    <row r="54" ht="16.5" customHeight="1">
      <c r="A54" s="166" t="s">
        <v>185</v>
      </c>
      <c r="B54" s="167">
        <f t="shared" ref="B54:M54" si="150">B52+B53</f>
        <v>3059.375</v>
      </c>
      <c r="C54" s="167">
        <f t="shared" si="150"/>
        <v>3055.875</v>
      </c>
      <c r="D54" s="167">
        <f t="shared" si="150"/>
        <v>3052.375</v>
      </c>
      <c r="E54" s="167">
        <f t="shared" si="150"/>
        <v>3048.875</v>
      </c>
      <c r="F54" s="167">
        <f t="shared" si="150"/>
        <v>3045.375</v>
      </c>
      <c r="G54" s="167">
        <f t="shared" si="150"/>
        <v>3041.875</v>
      </c>
      <c r="H54" s="167">
        <f t="shared" si="150"/>
        <v>3038.375</v>
      </c>
      <c r="I54" s="167">
        <f t="shared" si="150"/>
        <v>3034.875</v>
      </c>
      <c r="J54" s="167">
        <f t="shared" si="150"/>
        <v>3031.375</v>
      </c>
      <c r="K54" s="167">
        <f t="shared" si="150"/>
        <v>3027.875</v>
      </c>
      <c r="L54" s="167">
        <f t="shared" si="150"/>
        <v>3024.375</v>
      </c>
      <c r="M54" s="167">
        <f t="shared" si="150"/>
        <v>3020.875</v>
      </c>
      <c r="N54" s="177" t="s">
        <v>185</v>
      </c>
      <c r="O54" s="178">
        <f>SUM(B54:M54)</f>
        <v>36481.5</v>
      </c>
      <c r="P54" s="39"/>
      <c r="Q54" s="166" t="s">
        <v>185</v>
      </c>
      <c r="R54" s="179">
        <f t="shared" ref="R54:AC54" si="151">R53+R52</f>
        <v>3072.957508</v>
      </c>
      <c r="S54" s="179">
        <f t="shared" si="151"/>
        <v>3058.660125</v>
      </c>
      <c r="T54" s="179">
        <f t="shared" si="151"/>
        <v>3044.362742</v>
      </c>
      <c r="U54" s="179">
        <f t="shared" si="151"/>
        <v>3030.065358</v>
      </c>
      <c r="V54" s="179">
        <f t="shared" si="151"/>
        <v>3015.767975</v>
      </c>
      <c r="W54" s="179">
        <f t="shared" si="151"/>
        <v>3001.470592</v>
      </c>
      <c r="X54" s="179">
        <f t="shared" si="151"/>
        <v>2987.173208</v>
      </c>
      <c r="Y54" s="179">
        <f t="shared" si="151"/>
        <v>2972.875825</v>
      </c>
      <c r="Z54" s="179">
        <f t="shared" si="151"/>
        <v>2958.578442</v>
      </c>
      <c r="AA54" s="179">
        <f t="shared" si="151"/>
        <v>2944.281058</v>
      </c>
      <c r="AB54" s="179">
        <f t="shared" si="151"/>
        <v>2929.983646</v>
      </c>
      <c r="AC54" s="179">
        <f t="shared" si="151"/>
        <v>2915.686263</v>
      </c>
      <c r="AD54" s="180" t="s">
        <v>185</v>
      </c>
      <c r="AE54" s="181">
        <f>SUM(R54:AC54)</f>
        <v>35931.86274</v>
      </c>
      <c r="AF54" s="39"/>
      <c r="AG54" s="166" t="s">
        <v>185</v>
      </c>
      <c r="AH54" s="175">
        <f t="shared" ref="AH54:AS54" si="152">AH53+AH52</f>
        <v>2649.291667</v>
      </c>
      <c r="AI54" s="175">
        <f t="shared" si="152"/>
        <v>2645.791667</v>
      </c>
      <c r="AJ54" s="175">
        <f t="shared" si="152"/>
        <v>2642.291667</v>
      </c>
      <c r="AK54" s="175">
        <f t="shared" si="152"/>
        <v>2638.791667</v>
      </c>
      <c r="AL54" s="175">
        <f t="shared" si="152"/>
        <v>2635.291667</v>
      </c>
      <c r="AM54" s="175">
        <f t="shared" si="152"/>
        <v>2631.791667</v>
      </c>
      <c r="AN54" s="175">
        <f t="shared" si="152"/>
        <v>2628.291667</v>
      </c>
      <c r="AO54" s="175">
        <f t="shared" si="152"/>
        <v>2624.791667</v>
      </c>
      <c r="AP54" s="175">
        <f t="shared" si="152"/>
        <v>2621.291667</v>
      </c>
      <c r="AQ54" s="175">
        <f t="shared" si="152"/>
        <v>2617.791667</v>
      </c>
      <c r="AR54" s="175">
        <f t="shared" si="152"/>
        <v>2614.291667</v>
      </c>
      <c r="AS54" s="175">
        <f t="shared" si="152"/>
        <v>2610.791667</v>
      </c>
      <c r="AT54" s="180" t="s">
        <v>185</v>
      </c>
      <c r="AU54" s="182">
        <f>SUM(AH54:AS54)</f>
        <v>31560.5</v>
      </c>
      <c r="AV54" s="39"/>
      <c r="AW54" s="166" t="s">
        <v>185</v>
      </c>
      <c r="AX54" s="175">
        <f t="shared" ref="AX54:BI54" si="153">AX53+AX52</f>
        <v>3786.791667</v>
      </c>
      <c r="AY54" s="175">
        <f t="shared" si="153"/>
        <v>3783.291667</v>
      </c>
      <c r="AZ54" s="175">
        <f t="shared" si="153"/>
        <v>3779.791667</v>
      </c>
      <c r="BA54" s="175">
        <f t="shared" si="153"/>
        <v>3776.291667</v>
      </c>
      <c r="BB54" s="175">
        <f t="shared" si="153"/>
        <v>3772.791667</v>
      </c>
      <c r="BC54" s="175">
        <f t="shared" si="153"/>
        <v>3769.291667</v>
      </c>
      <c r="BD54" s="175">
        <f t="shared" si="153"/>
        <v>3765.791667</v>
      </c>
      <c r="BE54" s="175">
        <f t="shared" si="153"/>
        <v>3762.291667</v>
      </c>
      <c r="BF54" s="175">
        <f t="shared" si="153"/>
        <v>3758.791667</v>
      </c>
      <c r="BG54" s="175">
        <f t="shared" si="153"/>
        <v>3755.291667</v>
      </c>
      <c r="BH54" s="175">
        <f t="shared" si="153"/>
        <v>3751.791667</v>
      </c>
      <c r="BI54" s="175">
        <f t="shared" si="153"/>
        <v>3748.291667</v>
      </c>
      <c r="BJ54" s="180" t="s">
        <v>185</v>
      </c>
      <c r="BK54" s="183">
        <f>SUM(AX54:BI54)</f>
        <v>45210.5</v>
      </c>
      <c r="BL54" s="39"/>
      <c r="BM54" s="166" t="s">
        <v>185</v>
      </c>
      <c r="BN54" s="175">
        <f t="shared" ref="BN54:BY54" si="154">BN53+BN52</f>
        <v>3601</v>
      </c>
      <c r="BO54" s="175">
        <f t="shared" si="154"/>
        <v>3597.5</v>
      </c>
      <c r="BP54" s="175">
        <f t="shared" si="154"/>
        <v>3594</v>
      </c>
      <c r="BQ54" s="175">
        <f t="shared" si="154"/>
        <v>3590.5</v>
      </c>
      <c r="BR54" s="175">
        <f t="shared" si="154"/>
        <v>3587</v>
      </c>
      <c r="BS54" s="175">
        <f t="shared" si="154"/>
        <v>3583.5</v>
      </c>
      <c r="BT54" s="175">
        <f t="shared" si="154"/>
        <v>3580</v>
      </c>
      <c r="BU54" s="175">
        <f t="shared" si="154"/>
        <v>3576.5</v>
      </c>
      <c r="BV54" s="175">
        <f t="shared" si="154"/>
        <v>3573</v>
      </c>
      <c r="BW54" s="175">
        <f t="shared" si="154"/>
        <v>3569.5</v>
      </c>
      <c r="BX54" s="175">
        <f t="shared" si="154"/>
        <v>3566</v>
      </c>
      <c r="BY54" s="175">
        <f t="shared" si="154"/>
        <v>3562.5</v>
      </c>
      <c r="BZ54" s="180" t="s">
        <v>185</v>
      </c>
      <c r="CA54" s="199">
        <f>SUM(BN54:BY54)</f>
        <v>42981</v>
      </c>
      <c r="CB54" s="39"/>
      <c r="CC54" s="166" t="s">
        <v>185</v>
      </c>
      <c r="CD54" s="175">
        <f t="shared" ref="CD54:CO54" si="155">CD53+CD52</f>
        <v>4264.541667</v>
      </c>
      <c r="CE54" s="175">
        <f t="shared" si="155"/>
        <v>4261.041667</v>
      </c>
      <c r="CF54" s="175">
        <f t="shared" si="155"/>
        <v>4257.541667</v>
      </c>
      <c r="CG54" s="175">
        <f t="shared" si="155"/>
        <v>4254.041667</v>
      </c>
      <c r="CH54" s="175">
        <f t="shared" si="155"/>
        <v>4250.541667</v>
      </c>
      <c r="CI54" s="175">
        <f t="shared" si="155"/>
        <v>4247.041667</v>
      </c>
      <c r="CJ54" s="175">
        <f t="shared" si="155"/>
        <v>4243.541667</v>
      </c>
      <c r="CK54" s="175">
        <f t="shared" si="155"/>
        <v>4240.041667</v>
      </c>
      <c r="CL54" s="175">
        <f t="shared" si="155"/>
        <v>4236.541667</v>
      </c>
      <c r="CM54" s="175">
        <f t="shared" si="155"/>
        <v>4233.041667</v>
      </c>
      <c r="CN54" s="175">
        <f t="shared" si="155"/>
        <v>4229.541667</v>
      </c>
      <c r="CO54" s="175">
        <f t="shared" si="155"/>
        <v>4226.041667</v>
      </c>
      <c r="CP54" s="174" t="s">
        <v>185</v>
      </c>
      <c r="CQ54" s="199">
        <f>SUM(CD50:CO50)</f>
        <v>67200</v>
      </c>
      <c r="CR54" s="39"/>
    </row>
    <row r="55" ht="15.75" customHeight="1">
      <c r="A55" s="166" t="s">
        <v>186</v>
      </c>
      <c r="B55" s="167">
        <f>M49-M46</f>
        <v>637500</v>
      </c>
      <c r="C55" s="167">
        <f t="shared" ref="C55:M55" si="156">B55-B52</f>
        <v>636300</v>
      </c>
      <c r="D55" s="167">
        <f t="shared" si="156"/>
        <v>635100</v>
      </c>
      <c r="E55" s="167">
        <f t="shared" si="156"/>
        <v>633900</v>
      </c>
      <c r="F55" s="167">
        <f t="shared" si="156"/>
        <v>632700</v>
      </c>
      <c r="G55" s="167">
        <f t="shared" si="156"/>
        <v>631500</v>
      </c>
      <c r="H55" s="167">
        <f t="shared" si="156"/>
        <v>630300</v>
      </c>
      <c r="I55" s="167">
        <f t="shared" si="156"/>
        <v>629100</v>
      </c>
      <c r="J55" s="167">
        <f t="shared" si="156"/>
        <v>627900</v>
      </c>
      <c r="K55" s="167">
        <f t="shared" si="156"/>
        <v>626700</v>
      </c>
      <c r="L55" s="167">
        <f t="shared" si="156"/>
        <v>625500</v>
      </c>
      <c r="M55" s="167">
        <f t="shared" si="156"/>
        <v>624300</v>
      </c>
      <c r="N55" s="168"/>
      <c r="O55" s="169"/>
      <c r="P55" s="39"/>
      <c r="Q55" s="166" t="s">
        <v>186</v>
      </c>
      <c r="R55" s="179">
        <v>642156.86</v>
      </c>
      <c r="S55" s="179">
        <v>637254.9</v>
      </c>
      <c r="T55" s="179">
        <v>632352.94</v>
      </c>
      <c r="U55" s="179">
        <v>627450.98</v>
      </c>
      <c r="V55" s="179">
        <v>622549.02</v>
      </c>
      <c r="W55" s="179">
        <v>617647.06</v>
      </c>
      <c r="X55" s="179">
        <v>612745.1</v>
      </c>
      <c r="Y55" s="179">
        <v>607843.14</v>
      </c>
      <c r="Z55" s="179">
        <v>602941.18</v>
      </c>
      <c r="AA55" s="179">
        <v>598039.22</v>
      </c>
      <c r="AB55" s="179">
        <v>593137.25</v>
      </c>
      <c r="AC55" s="179">
        <v>588235.29</v>
      </c>
      <c r="AD55" s="169"/>
      <c r="AE55" s="170"/>
      <c r="AF55" s="39"/>
      <c r="AG55" s="166" t="s">
        <v>186</v>
      </c>
      <c r="AH55" s="175">
        <f>AS49-AS46</f>
        <v>496900</v>
      </c>
      <c r="AI55" s="175">
        <f t="shared" ref="AI55:AS55" si="157">AH55-AH52</f>
        <v>495700</v>
      </c>
      <c r="AJ55" s="175">
        <f t="shared" si="157"/>
        <v>494500</v>
      </c>
      <c r="AK55" s="175">
        <f t="shared" si="157"/>
        <v>493300</v>
      </c>
      <c r="AL55" s="175">
        <f t="shared" si="157"/>
        <v>492100</v>
      </c>
      <c r="AM55" s="175">
        <f t="shared" si="157"/>
        <v>490900</v>
      </c>
      <c r="AN55" s="175">
        <f t="shared" si="157"/>
        <v>489700</v>
      </c>
      <c r="AO55" s="175">
        <f t="shared" si="157"/>
        <v>488500</v>
      </c>
      <c r="AP55" s="175">
        <f t="shared" si="157"/>
        <v>487300</v>
      </c>
      <c r="AQ55" s="175">
        <f t="shared" si="157"/>
        <v>486100</v>
      </c>
      <c r="AR55" s="175">
        <f t="shared" si="157"/>
        <v>484900</v>
      </c>
      <c r="AS55" s="175">
        <f t="shared" si="157"/>
        <v>483700</v>
      </c>
      <c r="AT55" s="169"/>
      <c r="AU55" s="200"/>
      <c r="AV55" s="39"/>
      <c r="AW55" s="166" t="s">
        <v>186</v>
      </c>
      <c r="AX55" s="175">
        <f>BI49-BI46</f>
        <v>886900</v>
      </c>
      <c r="AY55" s="175">
        <f t="shared" ref="AY55:BI55" si="158">AX55-AX52</f>
        <v>885700</v>
      </c>
      <c r="AZ55" s="175">
        <f t="shared" si="158"/>
        <v>884500</v>
      </c>
      <c r="BA55" s="175">
        <f t="shared" si="158"/>
        <v>883300</v>
      </c>
      <c r="BB55" s="175">
        <f t="shared" si="158"/>
        <v>882100</v>
      </c>
      <c r="BC55" s="175">
        <f t="shared" si="158"/>
        <v>880900</v>
      </c>
      <c r="BD55" s="175">
        <f t="shared" si="158"/>
        <v>879700</v>
      </c>
      <c r="BE55" s="175">
        <f t="shared" si="158"/>
        <v>878500</v>
      </c>
      <c r="BF55" s="175">
        <f t="shared" si="158"/>
        <v>877300</v>
      </c>
      <c r="BG55" s="175">
        <f t="shared" si="158"/>
        <v>876100</v>
      </c>
      <c r="BH55" s="175">
        <f t="shared" si="158"/>
        <v>874900</v>
      </c>
      <c r="BI55" s="175">
        <f t="shared" si="158"/>
        <v>873700</v>
      </c>
      <c r="BJ55" s="169"/>
      <c r="BK55" s="185"/>
      <c r="BL55" s="39"/>
      <c r="BM55" s="166" t="s">
        <v>186</v>
      </c>
      <c r="BN55" s="175">
        <f>BY49-BY46</f>
        <v>823200</v>
      </c>
      <c r="BO55" s="175">
        <f t="shared" ref="BO55:BY55" si="159">BN55-BN52</f>
        <v>822000</v>
      </c>
      <c r="BP55" s="175">
        <f t="shared" si="159"/>
        <v>820800</v>
      </c>
      <c r="BQ55" s="175">
        <f t="shared" si="159"/>
        <v>819600</v>
      </c>
      <c r="BR55" s="175">
        <f t="shared" si="159"/>
        <v>818400</v>
      </c>
      <c r="BS55" s="175">
        <f t="shared" si="159"/>
        <v>817200</v>
      </c>
      <c r="BT55" s="175">
        <f t="shared" si="159"/>
        <v>816000</v>
      </c>
      <c r="BU55" s="175">
        <f t="shared" si="159"/>
        <v>814800</v>
      </c>
      <c r="BV55" s="175">
        <f t="shared" si="159"/>
        <v>813600</v>
      </c>
      <c r="BW55" s="175">
        <f t="shared" si="159"/>
        <v>812400</v>
      </c>
      <c r="BX55" s="175">
        <f t="shared" si="159"/>
        <v>811200</v>
      </c>
      <c r="BY55" s="175">
        <f t="shared" si="159"/>
        <v>810000</v>
      </c>
      <c r="BZ55" s="169"/>
      <c r="CA55" s="200"/>
      <c r="CB55" s="39"/>
      <c r="CC55" s="166" t="s">
        <v>186</v>
      </c>
      <c r="CD55" s="175">
        <f>CO49-CO46</f>
        <v>1050700</v>
      </c>
      <c r="CE55" s="175">
        <f t="shared" ref="CE55:CO55" si="160">CD55-CD52</f>
        <v>1049500</v>
      </c>
      <c r="CF55" s="175">
        <f t="shared" si="160"/>
        <v>1048300</v>
      </c>
      <c r="CG55" s="175">
        <f t="shared" si="160"/>
        <v>1047100</v>
      </c>
      <c r="CH55" s="175">
        <f t="shared" si="160"/>
        <v>1045900</v>
      </c>
      <c r="CI55" s="175">
        <f t="shared" si="160"/>
        <v>1044700</v>
      </c>
      <c r="CJ55" s="175">
        <f t="shared" si="160"/>
        <v>1043500</v>
      </c>
      <c r="CK55" s="175">
        <f t="shared" si="160"/>
        <v>1042300</v>
      </c>
      <c r="CL55" s="175">
        <f t="shared" si="160"/>
        <v>1041100</v>
      </c>
      <c r="CM55" s="175">
        <f t="shared" si="160"/>
        <v>1039900</v>
      </c>
      <c r="CN55" s="175">
        <f t="shared" si="160"/>
        <v>1038700</v>
      </c>
      <c r="CO55" s="175">
        <f t="shared" si="160"/>
        <v>1037500</v>
      </c>
      <c r="CP55" s="186"/>
      <c r="CQ55" s="200"/>
      <c r="CR55" s="39"/>
    </row>
    <row r="56" ht="16.5" customHeight="1">
      <c r="A56" s="166" t="s">
        <v>187</v>
      </c>
      <c r="B56" s="167">
        <v>4500.0</v>
      </c>
      <c r="C56" s="167">
        <v>4500.0</v>
      </c>
      <c r="D56" s="167">
        <v>4500.0</v>
      </c>
      <c r="E56" s="167">
        <v>4500.0</v>
      </c>
      <c r="F56" s="167">
        <v>4500.0</v>
      </c>
      <c r="G56" s="167">
        <v>4500.0</v>
      </c>
      <c r="H56" s="167">
        <v>4500.0</v>
      </c>
      <c r="I56" s="167">
        <v>4500.0</v>
      </c>
      <c r="J56" s="167">
        <v>4500.0</v>
      </c>
      <c r="K56" s="167">
        <v>4500.0</v>
      </c>
      <c r="L56" s="167">
        <v>4500.0</v>
      </c>
      <c r="M56" s="167">
        <v>4500.0</v>
      </c>
      <c r="N56" s="177" t="s">
        <v>188</v>
      </c>
      <c r="O56" s="178">
        <f>SUM(B56:M56)</f>
        <v>54000</v>
      </c>
      <c r="P56" s="39"/>
      <c r="Q56" s="166" t="s">
        <v>187</v>
      </c>
      <c r="R56" s="179">
        <v>4500.0</v>
      </c>
      <c r="S56" s="179">
        <v>4500.0</v>
      </c>
      <c r="T56" s="179">
        <v>4500.0</v>
      </c>
      <c r="U56" s="179">
        <v>4500.0</v>
      </c>
      <c r="V56" s="179">
        <v>4500.0</v>
      </c>
      <c r="W56" s="179">
        <v>4500.0</v>
      </c>
      <c r="X56" s="179">
        <v>4500.0</v>
      </c>
      <c r="Y56" s="179">
        <v>4500.0</v>
      </c>
      <c r="Z56" s="179">
        <v>4500.0</v>
      </c>
      <c r="AA56" s="179">
        <v>4500.0</v>
      </c>
      <c r="AB56" s="179">
        <v>4500.0</v>
      </c>
      <c r="AC56" s="179">
        <v>4500.0</v>
      </c>
      <c r="AD56" s="180" t="s">
        <v>188</v>
      </c>
      <c r="AE56" s="181">
        <f>SUM(R56:AC56)</f>
        <v>54000</v>
      </c>
      <c r="AF56" s="39"/>
      <c r="AG56" s="166" t="s">
        <v>187</v>
      </c>
      <c r="AH56" s="179">
        <v>3500.0</v>
      </c>
      <c r="AI56" s="179">
        <v>3500.0</v>
      </c>
      <c r="AJ56" s="179">
        <v>3500.0</v>
      </c>
      <c r="AK56" s="179">
        <v>3500.0</v>
      </c>
      <c r="AL56" s="179">
        <v>3500.0</v>
      </c>
      <c r="AM56" s="179">
        <v>3500.0</v>
      </c>
      <c r="AN56" s="179">
        <v>3500.0</v>
      </c>
      <c r="AO56" s="179">
        <v>3500.0</v>
      </c>
      <c r="AP56" s="179">
        <v>3500.0</v>
      </c>
      <c r="AQ56" s="179">
        <v>3500.0</v>
      </c>
      <c r="AR56" s="179">
        <v>3500.0</v>
      </c>
      <c r="AS56" s="179">
        <v>3500.0</v>
      </c>
      <c r="AT56" s="180" t="s">
        <v>188</v>
      </c>
      <c r="AU56" s="203">
        <f>SUM(AH50:AS50)</f>
        <v>42000</v>
      </c>
      <c r="AV56" s="39"/>
      <c r="AW56" s="166" t="s">
        <v>187</v>
      </c>
      <c r="AX56" s="175">
        <v>6900.0</v>
      </c>
      <c r="AY56" s="175">
        <v>6900.0</v>
      </c>
      <c r="AZ56" s="175">
        <v>6900.0</v>
      </c>
      <c r="BA56" s="175">
        <v>6900.0</v>
      </c>
      <c r="BB56" s="175">
        <v>6900.0</v>
      </c>
      <c r="BC56" s="175">
        <v>6900.0</v>
      </c>
      <c r="BD56" s="175">
        <v>6900.0</v>
      </c>
      <c r="BE56" s="175">
        <v>6900.0</v>
      </c>
      <c r="BF56" s="175">
        <v>6900.0</v>
      </c>
      <c r="BG56" s="175">
        <v>6900.0</v>
      </c>
      <c r="BH56" s="175">
        <v>6900.0</v>
      </c>
      <c r="BI56" s="175">
        <v>6900.0</v>
      </c>
      <c r="BJ56" s="180" t="s">
        <v>188</v>
      </c>
      <c r="BK56" s="183">
        <f>SUM(AX56:BI56)</f>
        <v>82800</v>
      </c>
      <c r="BL56" s="39"/>
      <c r="BM56" s="166" t="s">
        <v>187</v>
      </c>
      <c r="BN56" s="175">
        <v>4500.0</v>
      </c>
      <c r="BO56" s="175">
        <v>4500.0</v>
      </c>
      <c r="BP56" s="175">
        <v>4500.0</v>
      </c>
      <c r="BQ56" s="175">
        <v>4500.0</v>
      </c>
      <c r="BR56" s="175">
        <v>4500.0</v>
      </c>
      <c r="BS56" s="175">
        <v>4500.0</v>
      </c>
      <c r="BT56" s="175">
        <v>4500.0</v>
      </c>
      <c r="BU56" s="175">
        <v>4500.0</v>
      </c>
      <c r="BV56" s="175">
        <v>4500.0</v>
      </c>
      <c r="BW56" s="175">
        <v>4500.0</v>
      </c>
      <c r="BX56" s="175">
        <v>4500.0</v>
      </c>
      <c r="BY56" s="175">
        <v>4500.0</v>
      </c>
      <c r="BZ56" s="180" t="s">
        <v>188</v>
      </c>
      <c r="CA56" s="199">
        <f>SUM(BN56:BY56)</f>
        <v>54000</v>
      </c>
      <c r="CB56" s="39"/>
      <c r="CC56" s="166" t="s">
        <v>187</v>
      </c>
      <c r="CD56" s="175">
        <v>5600.0</v>
      </c>
      <c r="CE56" s="175">
        <v>5600.0</v>
      </c>
      <c r="CF56" s="175">
        <v>5600.0</v>
      </c>
      <c r="CG56" s="175">
        <v>5600.0</v>
      </c>
      <c r="CH56" s="175">
        <v>5600.0</v>
      </c>
      <c r="CI56" s="175">
        <v>5600.0</v>
      </c>
      <c r="CJ56" s="175">
        <v>5600.0</v>
      </c>
      <c r="CK56" s="175">
        <v>5600.0</v>
      </c>
      <c r="CL56" s="175">
        <v>5600.0</v>
      </c>
      <c r="CM56" s="175">
        <v>5600.0</v>
      </c>
      <c r="CN56" s="175">
        <v>5600.0</v>
      </c>
      <c r="CO56" s="175">
        <v>5600.0</v>
      </c>
      <c r="CP56" s="187" t="s">
        <v>189</v>
      </c>
      <c r="CQ56" s="199">
        <f>SUM(CD56:CO56)</f>
        <v>67200</v>
      </c>
      <c r="CR56" s="39"/>
    </row>
    <row r="57" ht="15.75" customHeight="1">
      <c r="A57" s="157" t="s">
        <v>169</v>
      </c>
      <c r="B57" s="158" t="s">
        <v>170</v>
      </c>
      <c r="C57" s="158" t="s">
        <v>171</v>
      </c>
      <c r="D57" s="158" t="s">
        <v>172</v>
      </c>
      <c r="E57" s="158" t="s">
        <v>173</v>
      </c>
      <c r="F57" s="158" t="s">
        <v>174</v>
      </c>
      <c r="G57" s="158" t="s">
        <v>175</v>
      </c>
      <c r="H57" s="158" t="s">
        <v>176</v>
      </c>
      <c r="I57" s="158" t="s">
        <v>177</v>
      </c>
      <c r="J57" s="158" t="s">
        <v>178</v>
      </c>
      <c r="K57" s="158" t="s">
        <v>179</v>
      </c>
      <c r="L57" s="158" t="s">
        <v>180</v>
      </c>
      <c r="M57" s="159" t="s">
        <v>181</v>
      </c>
      <c r="N57" s="168"/>
      <c r="O57" s="169"/>
      <c r="P57" s="39"/>
      <c r="Q57" s="188" t="s">
        <v>169</v>
      </c>
      <c r="R57" s="158" t="s">
        <v>170</v>
      </c>
      <c r="S57" s="158" t="s">
        <v>171</v>
      </c>
      <c r="T57" s="158" t="s">
        <v>172</v>
      </c>
      <c r="U57" s="158" t="s">
        <v>173</v>
      </c>
      <c r="V57" s="158" t="s">
        <v>174</v>
      </c>
      <c r="W57" s="158" t="s">
        <v>175</v>
      </c>
      <c r="X57" s="158" t="s">
        <v>176</v>
      </c>
      <c r="Y57" s="158" t="s">
        <v>177</v>
      </c>
      <c r="Z57" s="158" t="s">
        <v>178</v>
      </c>
      <c r="AA57" s="158" t="s">
        <v>179</v>
      </c>
      <c r="AB57" s="158" t="s">
        <v>180</v>
      </c>
      <c r="AC57" s="159" t="s">
        <v>181</v>
      </c>
      <c r="AD57" s="169"/>
      <c r="AE57" s="170"/>
      <c r="AF57" s="39"/>
      <c r="AG57" s="188" t="s">
        <v>169</v>
      </c>
      <c r="AH57" s="158" t="s">
        <v>170</v>
      </c>
      <c r="AI57" s="158" t="s">
        <v>171</v>
      </c>
      <c r="AJ57" s="158" t="s">
        <v>172</v>
      </c>
      <c r="AK57" s="158" t="s">
        <v>173</v>
      </c>
      <c r="AL57" s="158" t="s">
        <v>174</v>
      </c>
      <c r="AM57" s="158" t="s">
        <v>175</v>
      </c>
      <c r="AN57" s="158" t="s">
        <v>176</v>
      </c>
      <c r="AO57" s="158" t="s">
        <v>177</v>
      </c>
      <c r="AP57" s="158" t="s">
        <v>178</v>
      </c>
      <c r="AQ57" s="158" t="s">
        <v>179</v>
      </c>
      <c r="AR57" s="158" t="s">
        <v>180</v>
      </c>
      <c r="AS57" s="159" t="s">
        <v>181</v>
      </c>
      <c r="AT57" s="169"/>
      <c r="AU57" s="200"/>
      <c r="AV57" s="39"/>
      <c r="AW57" s="188" t="s">
        <v>169</v>
      </c>
      <c r="AX57" s="158" t="s">
        <v>170</v>
      </c>
      <c r="AY57" s="158" t="s">
        <v>171</v>
      </c>
      <c r="AZ57" s="158" t="s">
        <v>172</v>
      </c>
      <c r="BA57" s="158" t="s">
        <v>173</v>
      </c>
      <c r="BB57" s="158" t="s">
        <v>174</v>
      </c>
      <c r="BC57" s="158" t="s">
        <v>175</v>
      </c>
      <c r="BD57" s="158" t="s">
        <v>176</v>
      </c>
      <c r="BE57" s="158" t="s">
        <v>177</v>
      </c>
      <c r="BF57" s="158" t="s">
        <v>178</v>
      </c>
      <c r="BG57" s="158" t="s">
        <v>179</v>
      </c>
      <c r="BH57" s="158" t="s">
        <v>180</v>
      </c>
      <c r="BI57" s="159" t="s">
        <v>181</v>
      </c>
      <c r="BJ57" s="169"/>
      <c r="BK57" s="185"/>
      <c r="BL57" s="39"/>
      <c r="BM57" s="188" t="s">
        <v>169</v>
      </c>
      <c r="BN57" s="158" t="s">
        <v>170</v>
      </c>
      <c r="BO57" s="158" t="s">
        <v>171</v>
      </c>
      <c r="BP57" s="158" t="s">
        <v>172</v>
      </c>
      <c r="BQ57" s="158" t="s">
        <v>173</v>
      </c>
      <c r="BR57" s="158" t="s">
        <v>174</v>
      </c>
      <c r="BS57" s="158" t="s">
        <v>175</v>
      </c>
      <c r="BT57" s="158" t="s">
        <v>176</v>
      </c>
      <c r="BU57" s="158" t="s">
        <v>177</v>
      </c>
      <c r="BV57" s="158" t="s">
        <v>178</v>
      </c>
      <c r="BW57" s="158" t="s">
        <v>179</v>
      </c>
      <c r="BX57" s="158" t="s">
        <v>180</v>
      </c>
      <c r="BY57" s="159" t="s">
        <v>181</v>
      </c>
      <c r="BZ57" s="169"/>
      <c r="CA57" s="200"/>
      <c r="CB57" s="39"/>
      <c r="CC57" s="188" t="s">
        <v>169</v>
      </c>
      <c r="CD57" s="158" t="s">
        <v>170</v>
      </c>
      <c r="CE57" s="158" t="s">
        <v>171</v>
      </c>
      <c r="CF57" s="158" t="s">
        <v>172</v>
      </c>
      <c r="CG57" s="158" t="s">
        <v>173</v>
      </c>
      <c r="CH57" s="158" t="s">
        <v>174</v>
      </c>
      <c r="CI57" s="158" t="s">
        <v>175</v>
      </c>
      <c r="CJ57" s="158" t="s">
        <v>176</v>
      </c>
      <c r="CK57" s="158" t="s">
        <v>177</v>
      </c>
      <c r="CL57" s="158" t="s">
        <v>178</v>
      </c>
      <c r="CM57" s="158" t="s">
        <v>179</v>
      </c>
      <c r="CN57" s="158" t="s">
        <v>180</v>
      </c>
      <c r="CO57" s="159" t="s">
        <v>181</v>
      </c>
      <c r="CP57" s="169"/>
      <c r="CQ57" s="200"/>
      <c r="CR57" s="39"/>
    </row>
    <row r="58" ht="16.5" customHeight="1">
      <c r="A58" s="166" t="s">
        <v>182</v>
      </c>
      <c r="B58" s="167">
        <v>1200.0</v>
      </c>
      <c r="C58" s="167">
        <v>1200.0</v>
      </c>
      <c r="D58" s="167">
        <v>1200.0</v>
      </c>
      <c r="E58" s="167">
        <v>1200.0</v>
      </c>
      <c r="F58" s="167">
        <v>1200.0</v>
      </c>
      <c r="G58" s="167">
        <v>1200.0</v>
      </c>
      <c r="H58" s="167">
        <v>1200.0</v>
      </c>
      <c r="I58" s="167">
        <v>1200.0</v>
      </c>
      <c r="J58" s="167">
        <v>1200.0</v>
      </c>
      <c r="K58" s="167">
        <v>1200.0</v>
      </c>
      <c r="L58" s="167">
        <v>1200.0</v>
      </c>
      <c r="M58" s="167">
        <v>1200.0</v>
      </c>
      <c r="N58" s="177" t="s">
        <v>190</v>
      </c>
      <c r="O58" s="190">
        <f>O56-O54</f>
        <v>17518.5</v>
      </c>
      <c r="P58" s="39"/>
      <c r="Q58" s="166" t="s">
        <v>182</v>
      </c>
      <c r="R58" s="167">
        <v>1200.0</v>
      </c>
      <c r="S58" s="167">
        <v>1200.0</v>
      </c>
      <c r="T58" s="167">
        <v>1200.0</v>
      </c>
      <c r="U58" s="167">
        <v>1200.0</v>
      </c>
      <c r="V58" s="167">
        <v>1200.0</v>
      </c>
      <c r="W58" s="167">
        <v>1200.0</v>
      </c>
      <c r="X58" s="167">
        <v>1200.0</v>
      </c>
      <c r="Y58" s="167">
        <v>1200.0</v>
      </c>
      <c r="Z58" s="167">
        <v>1200.0</v>
      </c>
      <c r="AA58" s="167">
        <v>1200.0</v>
      </c>
      <c r="AB58" s="167">
        <v>1200.0</v>
      </c>
      <c r="AC58" s="167">
        <v>1200.0</v>
      </c>
      <c r="AD58" s="202" t="s">
        <v>190</v>
      </c>
      <c r="AE58" s="192">
        <f>AE56-AE54</f>
        <v>18068.13726</v>
      </c>
      <c r="AF58" s="39"/>
      <c r="AG58" s="166" t="s">
        <v>182</v>
      </c>
      <c r="AH58" s="167">
        <v>1200.0</v>
      </c>
      <c r="AI58" s="167">
        <v>1200.0</v>
      </c>
      <c r="AJ58" s="167">
        <v>1200.0</v>
      </c>
      <c r="AK58" s="167">
        <v>1200.0</v>
      </c>
      <c r="AL58" s="167">
        <v>1200.0</v>
      </c>
      <c r="AM58" s="167">
        <v>1200.0</v>
      </c>
      <c r="AN58" s="167">
        <v>1200.0</v>
      </c>
      <c r="AO58" s="167">
        <v>1200.0</v>
      </c>
      <c r="AP58" s="167">
        <v>1200.0</v>
      </c>
      <c r="AQ58" s="167">
        <v>1200.0</v>
      </c>
      <c r="AR58" s="167">
        <v>1200.0</v>
      </c>
      <c r="AS58" s="167">
        <v>1200.0</v>
      </c>
      <c r="AT58" s="202" t="s">
        <v>190</v>
      </c>
      <c r="AU58" s="203">
        <f>SUM(AH54:AS54)</f>
        <v>31560.5</v>
      </c>
      <c r="AV58" s="39"/>
      <c r="AW58" s="166" t="s">
        <v>182</v>
      </c>
      <c r="AX58" s="167">
        <v>1200.0</v>
      </c>
      <c r="AY58" s="167">
        <v>1200.0</v>
      </c>
      <c r="AZ58" s="167">
        <v>1200.0</v>
      </c>
      <c r="BA58" s="167">
        <v>1200.0</v>
      </c>
      <c r="BB58" s="167">
        <v>1200.0</v>
      </c>
      <c r="BC58" s="167">
        <v>1200.0</v>
      </c>
      <c r="BD58" s="167">
        <v>1200.0</v>
      </c>
      <c r="BE58" s="167">
        <v>1200.0</v>
      </c>
      <c r="BF58" s="167">
        <v>1200.0</v>
      </c>
      <c r="BG58" s="167">
        <v>1200.0</v>
      </c>
      <c r="BH58" s="167">
        <v>1200.0</v>
      </c>
      <c r="BI58" s="167">
        <v>1200.0</v>
      </c>
      <c r="BJ58" s="202" t="s">
        <v>190</v>
      </c>
      <c r="BK58" s="193">
        <f>BK56-BK54</f>
        <v>37589.5</v>
      </c>
      <c r="BL58" s="39"/>
      <c r="BM58" s="166" t="s">
        <v>182</v>
      </c>
      <c r="BN58" s="167">
        <v>1200.0</v>
      </c>
      <c r="BO58" s="167">
        <v>1200.0</v>
      </c>
      <c r="BP58" s="167">
        <v>1200.0</v>
      </c>
      <c r="BQ58" s="167">
        <v>1200.0</v>
      </c>
      <c r="BR58" s="167">
        <v>1200.0</v>
      </c>
      <c r="BS58" s="167">
        <v>1200.0</v>
      </c>
      <c r="BT58" s="167">
        <v>1200.0</v>
      </c>
      <c r="BU58" s="167">
        <v>1200.0</v>
      </c>
      <c r="BV58" s="167">
        <v>1200.0</v>
      </c>
      <c r="BW58" s="167">
        <v>1200.0</v>
      </c>
      <c r="BX58" s="167">
        <v>1200.0</v>
      </c>
      <c r="BY58" s="167">
        <v>1200.0</v>
      </c>
      <c r="BZ58" s="202" t="s">
        <v>190</v>
      </c>
      <c r="CA58" s="199">
        <f>CA56-CA54</f>
        <v>11019</v>
      </c>
      <c r="CB58" s="39"/>
      <c r="CC58" s="166" t="s">
        <v>182</v>
      </c>
      <c r="CD58" s="167">
        <v>1200.0</v>
      </c>
      <c r="CE58" s="167">
        <v>1200.0</v>
      </c>
      <c r="CF58" s="167">
        <v>1200.0</v>
      </c>
      <c r="CG58" s="167">
        <v>1200.0</v>
      </c>
      <c r="CH58" s="167">
        <v>1200.0</v>
      </c>
      <c r="CI58" s="167">
        <v>1200.0</v>
      </c>
      <c r="CJ58" s="167">
        <v>1200.0</v>
      </c>
      <c r="CK58" s="167">
        <v>1200.0</v>
      </c>
      <c r="CL58" s="167">
        <v>1200.0</v>
      </c>
      <c r="CM58" s="167">
        <v>1200.0</v>
      </c>
      <c r="CN58" s="167">
        <v>1200.0</v>
      </c>
      <c r="CO58" s="167">
        <v>1200.0</v>
      </c>
      <c r="CP58" s="174" t="s">
        <v>183</v>
      </c>
      <c r="CQ58" s="199">
        <f>SUM(CD54:CO54)</f>
        <v>50943.5</v>
      </c>
      <c r="CR58" s="39"/>
    </row>
    <row r="59" ht="15.75" customHeight="1">
      <c r="A59" s="166" t="s">
        <v>184</v>
      </c>
      <c r="B59" s="167">
        <f t="shared" ref="B59:M59" si="161">B61*3.5%/12</f>
        <v>1817.375</v>
      </c>
      <c r="C59" s="167">
        <f t="shared" si="161"/>
        <v>1813.875</v>
      </c>
      <c r="D59" s="167">
        <f t="shared" si="161"/>
        <v>1810.375</v>
      </c>
      <c r="E59" s="167">
        <f t="shared" si="161"/>
        <v>1806.875</v>
      </c>
      <c r="F59" s="167">
        <f t="shared" si="161"/>
        <v>1803.375</v>
      </c>
      <c r="G59" s="167">
        <f t="shared" si="161"/>
        <v>1799.875</v>
      </c>
      <c r="H59" s="167">
        <f t="shared" si="161"/>
        <v>1796.375</v>
      </c>
      <c r="I59" s="167">
        <f t="shared" si="161"/>
        <v>1792.875</v>
      </c>
      <c r="J59" s="167">
        <f t="shared" si="161"/>
        <v>1789.375</v>
      </c>
      <c r="K59" s="167">
        <f t="shared" si="161"/>
        <v>1785.875</v>
      </c>
      <c r="L59" s="167">
        <f t="shared" si="161"/>
        <v>1782.375</v>
      </c>
      <c r="M59" s="167">
        <f t="shared" si="161"/>
        <v>1778.875</v>
      </c>
      <c r="N59" s="168"/>
      <c r="O59" s="169"/>
      <c r="P59" s="39"/>
      <c r="Q59" s="166" t="s">
        <v>184</v>
      </c>
      <c r="R59" s="167">
        <f t="shared" ref="R59:AC59" si="162">R61*3.5%/12</f>
        <v>1701.388879</v>
      </c>
      <c r="S59" s="167">
        <f t="shared" si="162"/>
        <v>1687.091496</v>
      </c>
      <c r="T59" s="167">
        <f t="shared" si="162"/>
        <v>1672.794113</v>
      </c>
      <c r="U59" s="167">
        <f t="shared" si="162"/>
        <v>1658.496729</v>
      </c>
      <c r="V59" s="167">
        <f t="shared" si="162"/>
        <v>1644.199346</v>
      </c>
      <c r="W59" s="167">
        <f t="shared" si="162"/>
        <v>1629.901963</v>
      </c>
      <c r="X59" s="167">
        <f t="shared" si="162"/>
        <v>1615.604579</v>
      </c>
      <c r="Y59" s="167">
        <f t="shared" si="162"/>
        <v>1601.307196</v>
      </c>
      <c r="Z59" s="167">
        <f t="shared" si="162"/>
        <v>1587.009813</v>
      </c>
      <c r="AA59" s="167">
        <f t="shared" si="162"/>
        <v>1572.712429</v>
      </c>
      <c r="AB59" s="167">
        <f t="shared" si="162"/>
        <v>1558.415046</v>
      </c>
      <c r="AC59" s="167">
        <f t="shared" si="162"/>
        <v>1544.117633</v>
      </c>
      <c r="AD59" s="169"/>
      <c r="AE59" s="170"/>
      <c r="AF59" s="39"/>
      <c r="AG59" s="166" t="s">
        <v>184</v>
      </c>
      <c r="AH59" s="167">
        <f t="shared" ref="AH59:AS59" si="163">AH61*3.5%/12</f>
        <v>1407.291667</v>
      </c>
      <c r="AI59" s="167">
        <f t="shared" si="163"/>
        <v>1403.791667</v>
      </c>
      <c r="AJ59" s="167">
        <f t="shared" si="163"/>
        <v>1400.291667</v>
      </c>
      <c r="AK59" s="167">
        <f t="shared" si="163"/>
        <v>1396.791667</v>
      </c>
      <c r="AL59" s="167">
        <f t="shared" si="163"/>
        <v>1393.291667</v>
      </c>
      <c r="AM59" s="167">
        <f t="shared" si="163"/>
        <v>1389.791667</v>
      </c>
      <c r="AN59" s="167">
        <f t="shared" si="163"/>
        <v>1386.291667</v>
      </c>
      <c r="AO59" s="167">
        <f t="shared" si="163"/>
        <v>1382.791667</v>
      </c>
      <c r="AP59" s="167">
        <f t="shared" si="163"/>
        <v>1379.291667</v>
      </c>
      <c r="AQ59" s="167">
        <f t="shared" si="163"/>
        <v>1375.791667</v>
      </c>
      <c r="AR59" s="167">
        <f t="shared" si="163"/>
        <v>1372.291667</v>
      </c>
      <c r="AS59" s="167">
        <f t="shared" si="163"/>
        <v>1368.791667</v>
      </c>
      <c r="AT59" s="169"/>
      <c r="AU59" s="169"/>
      <c r="AV59" s="39"/>
      <c r="AW59" s="166" t="s">
        <v>184</v>
      </c>
      <c r="AX59" s="175">
        <f t="shared" ref="AX59:BI59" si="164">AX61*3.5%/12</f>
        <v>2544.791667</v>
      </c>
      <c r="AY59" s="175">
        <f t="shared" si="164"/>
        <v>2541.291667</v>
      </c>
      <c r="AZ59" s="175">
        <f t="shared" si="164"/>
        <v>2537.791667</v>
      </c>
      <c r="BA59" s="175">
        <f t="shared" si="164"/>
        <v>2534.291667</v>
      </c>
      <c r="BB59" s="175">
        <f t="shared" si="164"/>
        <v>2530.791667</v>
      </c>
      <c r="BC59" s="175">
        <f t="shared" si="164"/>
        <v>2527.291667</v>
      </c>
      <c r="BD59" s="175">
        <f t="shared" si="164"/>
        <v>2523.791667</v>
      </c>
      <c r="BE59" s="175">
        <f t="shared" si="164"/>
        <v>2520.291667</v>
      </c>
      <c r="BF59" s="175">
        <f t="shared" si="164"/>
        <v>2516.791667</v>
      </c>
      <c r="BG59" s="175">
        <f t="shared" si="164"/>
        <v>2513.291667</v>
      </c>
      <c r="BH59" s="175">
        <f t="shared" si="164"/>
        <v>2509.791667</v>
      </c>
      <c r="BI59" s="175">
        <f t="shared" si="164"/>
        <v>2506.291667</v>
      </c>
      <c r="BJ59" s="169"/>
      <c r="BK59" s="185"/>
      <c r="BL59" s="39"/>
      <c r="BM59" s="166" t="s">
        <v>184</v>
      </c>
      <c r="BN59" s="175">
        <f t="shared" ref="BN59:BY59" si="165">BN61*3.5%/12</f>
        <v>2359</v>
      </c>
      <c r="BO59" s="175">
        <f t="shared" si="165"/>
        <v>2355.5</v>
      </c>
      <c r="BP59" s="175">
        <f t="shared" si="165"/>
        <v>2352</v>
      </c>
      <c r="BQ59" s="175">
        <f t="shared" si="165"/>
        <v>2348.5</v>
      </c>
      <c r="BR59" s="175">
        <f t="shared" si="165"/>
        <v>2345</v>
      </c>
      <c r="BS59" s="175">
        <f t="shared" si="165"/>
        <v>2341.5</v>
      </c>
      <c r="BT59" s="175">
        <f t="shared" si="165"/>
        <v>2338</v>
      </c>
      <c r="BU59" s="175">
        <f t="shared" si="165"/>
        <v>2334.5</v>
      </c>
      <c r="BV59" s="175">
        <f t="shared" si="165"/>
        <v>2331</v>
      </c>
      <c r="BW59" s="175">
        <f t="shared" si="165"/>
        <v>2327.5</v>
      </c>
      <c r="BX59" s="175">
        <f t="shared" si="165"/>
        <v>2324</v>
      </c>
      <c r="BY59" s="175">
        <f t="shared" si="165"/>
        <v>2320.5</v>
      </c>
      <c r="BZ59" s="169"/>
      <c r="CA59" s="204"/>
      <c r="CB59" s="39"/>
      <c r="CC59" s="166" t="s">
        <v>184</v>
      </c>
      <c r="CD59" s="175">
        <f t="shared" ref="CD59:CO59" si="166">CD61*3.5%/12</f>
        <v>3022.541667</v>
      </c>
      <c r="CE59" s="175">
        <f t="shared" si="166"/>
        <v>3019.041667</v>
      </c>
      <c r="CF59" s="175">
        <f t="shared" si="166"/>
        <v>3015.541667</v>
      </c>
      <c r="CG59" s="175">
        <f t="shared" si="166"/>
        <v>3012.041667</v>
      </c>
      <c r="CH59" s="175">
        <f t="shared" si="166"/>
        <v>3008.541667</v>
      </c>
      <c r="CI59" s="175">
        <f t="shared" si="166"/>
        <v>3005.041667</v>
      </c>
      <c r="CJ59" s="175">
        <f t="shared" si="166"/>
        <v>3001.541667</v>
      </c>
      <c r="CK59" s="175">
        <f t="shared" si="166"/>
        <v>2998.041667</v>
      </c>
      <c r="CL59" s="175">
        <f t="shared" si="166"/>
        <v>2994.541667</v>
      </c>
      <c r="CM59" s="175">
        <f t="shared" si="166"/>
        <v>2991.041667</v>
      </c>
      <c r="CN59" s="175">
        <f t="shared" si="166"/>
        <v>2987.541667</v>
      </c>
      <c r="CO59" s="175">
        <f t="shared" si="166"/>
        <v>2984.041667</v>
      </c>
      <c r="CP59" s="176"/>
      <c r="CQ59" s="204"/>
      <c r="CR59" s="39"/>
    </row>
    <row r="60" ht="16.5" customHeight="1">
      <c r="A60" s="166" t="s">
        <v>185</v>
      </c>
      <c r="B60" s="167">
        <f t="shared" ref="B60:M60" si="167">B58+B59</f>
        <v>3017.375</v>
      </c>
      <c r="C60" s="167">
        <f t="shared" si="167"/>
        <v>3013.875</v>
      </c>
      <c r="D60" s="167">
        <f t="shared" si="167"/>
        <v>3010.375</v>
      </c>
      <c r="E60" s="167">
        <f t="shared" si="167"/>
        <v>3006.875</v>
      </c>
      <c r="F60" s="167">
        <f t="shared" si="167"/>
        <v>3003.375</v>
      </c>
      <c r="G60" s="167">
        <f t="shared" si="167"/>
        <v>2999.875</v>
      </c>
      <c r="H60" s="167">
        <f t="shared" si="167"/>
        <v>2996.375</v>
      </c>
      <c r="I60" s="167">
        <f t="shared" si="167"/>
        <v>2992.875</v>
      </c>
      <c r="J60" s="167">
        <f t="shared" si="167"/>
        <v>2989.375</v>
      </c>
      <c r="K60" s="167">
        <f t="shared" si="167"/>
        <v>2985.875</v>
      </c>
      <c r="L60" s="167">
        <f t="shared" si="167"/>
        <v>2982.375</v>
      </c>
      <c r="M60" s="167">
        <f t="shared" si="167"/>
        <v>2978.875</v>
      </c>
      <c r="N60" s="177" t="s">
        <v>185</v>
      </c>
      <c r="O60" s="178">
        <f>SUM(B60:M60)</f>
        <v>35977.5</v>
      </c>
      <c r="P60" s="39"/>
      <c r="Q60" s="166" t="s">
        <v>185</v>
      </c>
      <c r="R60" s="179">
        <f t="shared" ref="R60:AC60" si="168">R59+R58</f>
        <v>2901.388879</v>
      </c>
      <c r="S60" s="179">
        <f t="shared" si="168"/>
        <v>2887.091496</v>
      </c>
      <c r="T60" s="179">
        <f t="shared" si="168"/>
        <v>2872.794113</v>
      </c>
      <c r="U60" s="179">
        <f t="shared" si="168"/>
        <v>2858.496729</v>
      </c>
      <c r="V60" s="179">
        <f t="shared" si="168"/>
        <v>2844.199346</v>
      </c>
      <c r="W60" s="179">
        <f t="shared" si="168"/>
        <v>2829.901963</v>
      </c>
      <c r="X60" s="179">
        <f t="shared" si="168"/>
        <v>2815.604579</v>
      </c>
      <c r="Y60" s="179">
        <f t="shared" si="168"/>
        <v>2801.307196</v>
      </c>
      <c r="Z60" s="179">
        <f t="shared" si="168"/>
        <v>2787.009813</v>
      </c>
      <c r="AA60" s="179">
        <f t="shared" si="168"/>
        <v>2772.712429</v>
      </c>
      <c r="AB60" s="179">
        <f t="shared" si="168"/>
        <v>2758.415046</v>
      </c>
      <c r="AC60" s="179">
        <f t="shared" si="168"/>
        <v>2744.117633</v>
      </c>
      <c r="AD60" s="180" t="s">
        <v>185</v>
      </c>
      <c r="AE60" s="181">
        <f>SUM(R60:AC60)</f>
        <v>33873.03922</v>
      </c>
      <c r="AF60" s="39"/>
      <c r="AG60" s="166" t="s">
        <v>185</v>
      </c>
      <c r="AH60" s="175">
        <f t="shared" ref="AH60:AS60" si="169">AH59+AH58</f>
        <v>2607.291667</v>
      </c>
      <c r="AI60" s="175">
        <f t="shared" si="169"/>
        <v>2603.791667</v>
      </c>
      <c r="AJ60" s="175">
        <f t="shared" si="169"/>
        <v>2600.291667</v>
      </c>
      <c r="AK60" s="175">
        <f t="shared" si="169"/>
        <v>2596.791667</v>
      </c>
      <c r="AL60" s="175">
        <f t="shared" si="169"/>
        <v>2593.291667</v>
      </c>
      <c r="AM60" s="175">
        <f t="shared" si="169"/>
        <v>2589.791667</v>
      </c>
      <c r="AN60" s="175">
        <f t="shared" si="169"/>
        <v>2586.291667</v>
      </c>
      <c r="AO60" s="175">
        <f t="shared" si="169"/>
        <v>2582.791667</v>
      </c>
      <c r="AP60" s="175">
        <f t="shared" si="169"/>
        <v>2579.291667</v>
      </c>
      <c r="AQ60" s="175">
        <f t="shared" si="169"/>
        <v>2575.791667</v>
      </c>
      <c r="AR60" s="175">
        <f t="shared" si="169"/>
        <v>2572.291667</v>
      </c>
      <c r="AS60" s="175">
        <f t="shared" si="169"/>
        <v>2568.791667</v>
      </c>
      <c r="AT60" s="180" t="s">
        <v>185</v>
      </c>
      <c r="AU60" s="203">
        <f>SUM(AH60:AS60)</f>
        <v>31056.5</v>
      </c>
      <c r="AV60" s="39"/>
      <c r="AW60" s="166" t="s">
        <v>185</v>
      </c>
      <c r="AX60" s="175">
        <f t="shared" ref="AX60:BI60" si="170">AX59+AX58</f>
        <v>3744.791667</v>
      </c>
      <c r="AY60" s="175">
        <f t="shared" si="170"/>
        <v>3741.291667</v>
      </c>
      <c r="AZ60" s="175">
        <f t="shared" si="170"/>
        <v>3737.791667</v>
      </c>
      <c r="BA60" s="175">
        <f t="shared" si="170"/>
        <v>3734.291667</v>
      </c>
      <c r="BB60" s="175">
        <f t="shared" si="170"/>
        <v>3730.791667</v>
      </c>
      <c r="BC60" s="175">
        <f t="shared" si="170"/>
        <v>3727.291667</v>
      </c>
      <c r="BD60" s="175">
        <f t="shared" si="170"/>
        <v>3723.791667</v>
      </c>
      <c r="BE60" s="175">
        <f t="shared" si="170"/>
        <v>3720.291667</v>
      </c>
      <c r="BF60" s="175">
        <f t="shared" si="170"/>
        <v>3716.791667</v>
      </c>
      <c r="BG60" s="175">
        <f t="shared" si="170"/>
        <v>3713.291667</v>
      </c>
      <c r="BH60" s="175">
        <f t="shared" si="170"/>
        <v>3709.791667</v>
      </c>
      <c r="BI60" s="175">
        <f t="shared" si="170"/>
        <v>3706.291667</v>
      </c>
      <c r="BJ60" s="180" t="s">
        <v>185</v>
      </c>
      <c r="BK60" s="183">
        <f>SUM(AX60:BI60)</f>
        <v>44706.5</v>
      </c>
      <c r="BL60" s="39"/>
      <c r="BM60" s="166" t="s">
        <v>185</v>
      </c>
      <c r="BN60" s="175">
        <f t="shared" ref="BN60:BY60" si="171">BN59+BN58</f>
        <v>3559</v>
      </c>
      <c r="BO60" s="175">
        <f t="shared" si="171"/>
        <v>3555.5</v>
      </c>
      <c r="BP60" s="175">
        <f t="shared" si="171"/>
        <v>3552</v>
      </c>
      <c r="BQ60" s="175">
        <f t="shared" si="171"/>
        <v>3548.5</v>
      </c>
      <c r="BR60" s="175">
        <f t="shared" si="171"/>
        <v>3545</v>
      </c>
      <c r="BS60" s="175">
        <f t="shared" si="171"/>
        <v>3541.5</v>
      </c>
      <c r="BT60" s="175">
        <f t="shared" si="171"/>
        <v>3538</v>
      </c>
      <c r="BU60" s="175">
        <f t="shared" si="171"/>
        <v>3534.5</v>
      </c>
      <c r="BV60" s="175">
        <f t="shared" si="171"/>
        <v>3531</v>
      </c>
      <c r="BW60" s="175">
        <f t="shared" si="171"/>
        <v>3527.5</v>
      </c>
      <c r="BX60" s="175">
        <f t="shared" si="171"/>
        <v>3524</v>
      </c>
      <c r="BY60" s="175">
        <f t="shared" si="171"/>
        <v>3520.5</v>
      </c>
      <c r="BZ60" s="180" t="s">
        <v>185</v>
      </c>
      <c r="CA60" s="199">
        <f>SUM(BN60:BY60)</f>
        <v>42477</v>
      </c>
      <c r="CB60" s="39"/>
      <c r="CC60" s="166" t="s">
        <v>185</v>
      </c>
      <c r="CD60" s="175">
        <f t="shared" ref="CD60:CO60" si="172">CD59+CD58</f>
        <v>4222.541667</v>
      </c>
      <c r="CE60" s="175">
        <f t="shared" si="172"/>
        <v>4219.041667</v>
      </c>
      <c r="CF60" s="175">
        <f t="shared" si="172"/>
        <v>4215.541667</v>
      </c>
      <c r="CG60" s="175">
        <f t="shared" si="172"/>
        <v>4212.041667</v>
      </c>
      <c r="CH60" s="175">
        <f t="shared" si="172"/>
        <v>4208.541667</v>
      </c>
      <c r="CI60" s="175">
        <f t="shared" si="172"/>
        <v>4205.041667</v>
      </c>
      <c r="CJ60" s="175">
        <f t="shared" si="172"/>
        <v>4201.541667</v>
      </c>
      <c r="CK60" s="175">
        <f t="shared" si="172"/>
        <v>4198.041667</v>
      </c>
      <c r="CL60" s="175">
        <f t="shared" si="172"/>
        <v>4194.541667</v>
      </c>
      <c r="CM60" s="175">
        <f t="shared" si="172"/>
        <v>4191.041667</v>
      </c>
      <c r="CN60" s="175">
        <f t="shared" si="172"/>
        <v>4187.541667</v>
      </c>
      <c r="CO60" s="175">
        <f t="shared" si="172"/>
        <v>4184.041667</v>
      </c>
      <c r="CP60" s="174" t="s">
        <v>185</v>
      </c>
      <c r="CQ60" s="199">
        <f>SUM(CD60:CO60)</f>
        <v>50439.5</v>
      </c>
      <c r="CR60" s="39"/>
    </row>
    <row r="61" ht="15.75" customHeight="1">
      <c r="A61" s="166" t="s">
        <v>186</v>
      </c>
      <c r="B61" s="167">
        <f>M55-M52</f>
        <v>623100</v>
      </c>
      <c r="C61" s="167">
        <f t="shared" ref="C61:M61" si="173">B61-B58</f>
        <v>621900</v>
      </c>
      <c r="D61" s="167">
        <f t="shared" si="173"/>
        <v>620700</v>
      </c>
      <c r="E61" s="167">
        <f t="shared" si="173"/>
        <v>619500</v>
      </c>
      <c r="F61" s="167">
        <f t="shared" si="173"/>
        <v>618300</v>
      </c>
      <c r="G61" s="167">
        <f t="shared" si="173"/>
        <v>617100</v>
      </c>
      <c r="H61" s="167">
        <f t="shared" si="173"/>
        <v>615900</v>
      </c>
      <c r="I61" s="167">
        <f t="shared" si="173"/>
        <v>614700</v>
      </c>
      <c r="J61" s="167">
        <f t="shared" si="173"/>
        <v>613500</v>
      </c>
      <c r="K61" s="167">
        <f t="shared" si="173"/>
        <v>612300</v>
      </c>
      <c r="L61" s="167">
        <f t="shared" si="173"/>
        <v>611100</v>
      </c>
      <c r="M61" s="167">
        <f t="shared" si="173"/>
        <v>609900</v>
      </c>
      <c r="N61" s="168"/>
      <c r="O61" s="169"/>
      <c r="P61" s="39"/>
      <c r="Q61" s="166" t="s">
        <v>186</v>
      </c>
      <c r="R61" s="179">
        <v>583333.33</v>
      </c>
      <c r="S61" s="179">
        <v>578431.37</v>
      </c>
      <c r="T61" s="179">
        <v>573529.41</v>
      </c>
      <c r="U61" s="179">
        <v>568627.45</v>
      </c>
      <c r="V61" s="179">
        <v>563725.49</v>
      </c>
      <c r="W61" s="179">
        <v>558823.53</v>
      </c>
      <c r="X61" s="179">
        <v>553921.57</v>
      </c>
      <c r="Y61" s="179">
        <v>549019.61</v>
      </c>
      <c r="Z61" s="179">
        <v>544117.65</v>
      </c>
      <c r="AA61" s="179">
        <v>539215.69</v>
      </c>
      <c r="AB61" s="179">
        <v>534313.73</v>
      </c>
      <c r="AC61" s="179">
        <v>529411.76</v>
      </c>
      <c r="AD61" s="169"/>
      <c r="AE61" s="170"/>
      <c r="AF61" s="39"/>
      <c r="AG61" s="166" t="s">
        <v>186</v>
      </c>
      <c r="AH61" s="175">
        <f>AS55-AS52</f>
        <v>482500</v>
      </c>
      <c r="AI61" s="175">
        <f t="shared" ref="AI61:AS61" si="174">AH61-AH58</f>
        <v>481300</v>
      </c>
      <c r="AJ61" s="175">
        <f t="shared" si="174"/>
        <v>480100</v>
      </c>
      <c r="AK61" s="175">
        <f t="shared" si="174"/>
        <v>478900</v>
      </c>
      <c r="AL61" s="175">
        <f t="shared" si="174"/>
        <v>477700</v>
      </c>
      <c r="AM61" s="175">
        <f t="shared" si="174"/>
        <v>476500</v>
      </c>
      <c r="AN61" s="175">
        <f t="shared" si="174"/>
        <v>475300</v>
      </c>
      <c r="AO61" s="175">
        <f t="shared" si="174"/>
        <v>474100</v>
      </c>
      <c r="AP61" s="175">
        <f t="shared" si="174"/>
        <v>472900</v>
      </c>
      <c r="AQ61" s="175">
        <f t="shared" si="174"/>
        <v>471700</v>
      </c>
      <c r="AR61" s="175">
        <f t="shared" si="174"/>
        <v>470500</v>
      </c>
      <c r="AS61" s="175">
        <f t="shared" si="174"/>
        <v>469300</v>
      </c>
      <c r="AT61" s="169"/>
      <c r="AU61" s="200"/>
      <c r="AV61" s="39"/>
      <c r="AW61" s="166" t="s">
        <v>186</v>
      </c>
      <c r="AX61" s="175">
        <f>BI55-BI52</f>
        <v>872500</v>
      </c>
      <c r="AY61" s="175">
        <f t="shared" ref="AY61:BI61" si="175">AX61-AX58</f>
        <v>871300</v>
      </c>
      <c r="AZ61" s="175">
        <f t="shared" si="175"/>
        <v>870100</v>
      </c>
      <c r="BA61" s="175">
        <f t="shared" si="175"/>
        <v>868900</v>
      </c>
      <c r="BB61" s="175">
        <f t="shared" si="175"/>
        <v>867700</v>
      </c>
      <c r="BC61" s="175">
        <f t="shared" si="175"/>
        <v>866500</v>
      </c>
      <c r="BD61" s="175">
        <f t="shared" si="175"/>
        <v>865300</v>
      </c>
      <c r="BE61" s="175">
        <f t="shared" si="175"/>
        <v>864100</v>
      </c>
      <c r="BF61" s="175">
        <f t="shared" si="175"/>
        <v>862900</v>
      </c>
      <c r="BG61" s="175">
        <f t="shared" si="175"/>
        <v>861700</v>
      </c>
      <c r="BH61" s="175">
        <f t="shared" si="175"/>
        <v>860500</v>
      </c>
      <c r="BI61" s="175">
        <f t="shared" si="175"/>
        <v>859300</v>
      </c>
      <c r="BJ61" s="169"/>
      <c r="BK61" s="185"/>
      <c r="BL61" s="39"/>
      <c r="BM61" s="166" t="s">
        <v>186</v>
      </c>
      <c r="BN61" s="175">
        <f>BY55-BY52</f>
        <v>808800</v>
      </c>
      <c r="BO61" s="175">
        <f t="shared" ref="BO61:BY61" si="176">BN61-BN58</f>
        <v>807600</v>
      </c>
      <c r="BP61" s="175">
        <f t="shared" si="176"/>
        <v>806400</v>
      </c>
      <c r="BQ61" s="175">
        <f t="shared" si="176"/>
        <v>805200</v>
      </c>
      <c r="BR61" s="175">
        <f t="shared" si="176"/>
        <v>804000</v>
      </c>
      <c r="BS61" s="175">
        <f t="shared" si="176"/>
        <v>802800</v>
      </c>
      <c r="BT61" s="175">
        <f t="shared" si="176"/>
        <v>801600</v>
      </c>
      <c r="BU61" s="175">
        <f t="shared" si="176"/>
        <v>800400</v>
      </c>
      <c r="BV61" s="175">
        <f t="shared" si="176"/>
        <v>799200</v>
      </c>
      <c r="BW61" s="175">
        <f t="shared" si="176"/>
        <v>798000</v>
      </c>
      <c r="BX61" s="175">
        <f t="shared" si="176"/>
        <v>796800</v>
      </c>
      <c r="BY61" s="175">
        <f t="shared" si="176"/>
        <v>795600</v>
      </c>
      <c r="BZ61" s="169"/>
      <c r="CA61" s="200"/>
      <c r="CB61" s="39"/>
      <c r="CC61" s="166" t="s">
        <v>186</v>
      </c>
      <c r="CD61" s="175">
        <f>CO55-CO52</f>
        <v>1036300</v>
      </c>
      <c r="CE61" s="175">
        <f t="shared" ref="CE61:CO61" si="177">CD61-CD58</f>
        <v>1035100</v>
      </c>
      <c r="CF61" s="175">
        <f t="shared" si="177"/>
        <v>1033900</v>
      </c>
      <c r="CG61" s="175">
        <f t="shared" si="177"/>
        <v>1032700</v>
      </c>
      <c r="CH61" s="175">
        <f t="shared" si="177"/>
        <v>1031500</v>
      </c>
      <c r="CI61" s="175">
        <f t="shared" si="177"/>
        <v>1030300</v>
      </c>
      <c r="CJ61" s="175">
        <f t="shared" si="177"/>
        <v>1029100</v>
      </c>
      <c r="CK61" s="175">
        <f t="shared" si="177"/>
        <v>1027900</v>
      </c>
      <c r="CL61" s="175">
        <f t="shared" si="177"/>
        <v>1026700</v>
      </c>
      <c r="CM61" s="175">
        <f t="shared" si="177"/>
        <v>1025500</v>
      </c>
      <c r="CN61" s="175">
        <f t="shared" si="177"/>
        <v>1024300</v>
      </c>
      <c r="CO61" s="175">
        <f t="shared" si="177"/>
        <v>1023100</v>
      </c>
      <c r="CP61" s="186"/>
      <c r="CQ61" s="200"/>
      <c r="CR61" s="39"/>
    </row>
    <row r="62" ht="16.5" customHeight="1">
      <c r="A62" s="166" t="s">
        <v>187</v>
      </c>
      <c r="B62" s="167">
        <v>4500.0</v>
      </c>
      <c r="C62" s="167">
        <v>4500.0</v>
      </c>
      <c r="D62" s="167">
        <v>4500.0</v>
      </c>
      <c r="E62" s="167">
        <v>4500.0</v>
      </c>
      <c r="F62" s="167">
        <v>4500.0</v>
      </c>
      <c r="G62" s="167">
        <v>4500.0</v>
      </c>
      <c r="H62" s="167">
        <v>4500.0</v>
      </c>
      <c r="I62" s="167">
        <v>4500.0</v>
      </c>
      <c r="J62" s="167">
        <v>4500.0</v>
      </c>
      <c r="K62" s="167">
        <v>4500.0</v>
      </c>
      <c r="L62" s="167">
        <v>4500.0</v>
      </c>
      <c r="M62" s="167">
        <v>4500.0</v>
      </c>
      <c r="N62" s="177" t="s">
        <v>188</v>
      </c>
      <c r="O62" s="178">
        <f>SUM(B62:M62)</f>
        <v>54000</v>
      </c>
      <c r="P62" s="39"/>
      <c r="Q62" s="166" t="s">
        <v>187</v>
      </c>
      <c r="R62" s="179">
        <v>4500.0</v>
      </c>
      <c r="S62" s="179">
        <v>4500.0</v>
      </c>
      <c r="T62" s="179">
        <v>4500.0</v>
      </c>
      <c r="U62" s="179">
        <v>4500.0</v>
      </c>
      <c r="V62" s="179">
        <v>4500.0</v>
      </c>
      <c r="W62" s="179">
        <v>4500.0</v>
      </c>
      <c r="X62" s="179">
        <v>4500.0</v>
      </c>
      <c r="Y62" s="179">
        <v>4500.0</v>
      </c>
      <c r="Z62" s="179">
        <v>4500.0</v>
      </c>
      <c r="AA62" s="179">
        <v>4500.0</v>
      </c>
      <c r="AB62" s="179">
        <v>4500.0</v>
      </c>
      <c r="AC62" s="179">
        <v>4500.0</v>
      </c>
      <c r="AD62" s="180" t="s">
        <v>188</v>
      </c>
      <c r="AE62" s="181">
        <f>SUM(R62:AC62)</f>
        <v>54000</v>
      </c>
      <c r="AF62" s="39"/>
      <c r="AG62" s="166" t="s">
        <v>187</v>
      </c>
      <c r="AH62" s="179">
        <v>3500.0</v>
      </c>
      <c r="AI62" s="179">
        <v>3500.0</v>
      </c>
      <c r="AJ62" s="179">
        <v>3500.0</v>
      </c>
      <c r="AK62" s="179">
        <v>3500.0</v>
      </c>
      <c r="AL62" s="179">
        <v>3500.0</v>
      </c>
      <c r="AM62" s="179">
        <v>3500.0</v>
      </c>
      <c r="AN62" s="179">
        <v>3500.0</v>
      </c>
      <c r="AO62" s="179">
        <v>3500.0</v>
      </c>
      <c r="AP62" s="179">
        <v>3500.0</v>
      </c>
      <c r="AQ62" s="179">
        <v>3500.0</v>
      </c>
      <c r="AR62" s="179">
        <v>3500.0</v>
      </c>
      <c r="AS62" s="179">
        <v>3500.0</v>
      </c>
      <c r="AT62" s="180" t="s">
        <v>188</v>
      </c>
      <c r="AU62" s="203">
        <f>SUM(AH62:AS62)</f>
        <v>42000</v>
      </c>
      <c r="AV62" s="39"/>
      <c r="AW62" s="166" t="s">
        <v>187</v>
      </c>
      <c r="AX62" s="175">
        <v>6900.0</v>
      </c>
      <c r="AY62" s="175">
        <v>6900.0</v>
      </c>
      <c r="AZ62" s="175">
        <v>6900.0</v>
      </c>
      <c r="BA62" s="175">
        <v>6900.0</v>
      </c>
      <c r="BB62" s="175">
        <v>6900.0</v>
      </c>
      <c r="BC62" s="175">
        <v>6900.0</v>
      </c>
      <c r="BD62" s="175">
        <v>6900.0</v>
      </c>
      <c r="BE62" s="175">
        <v>6900.0</v>
      </c>
      <c r="BF62" s="175">
        <v>6900.0</v>
      </c>
      <c r="BG62" s="175">
        <v>6900.0</v>
      </c>
      <c r="BH62" s="175">
        <v>6900.0</v>
      </c>
      <c r="BI62" s="175">
        <v>6900.0</v>
      </c>
      <c r="BJ62" s="180" t="s">
        <v>188</v>
      </c>
      <c r="BK62" s="183">
        <f>SUM(AX62:BI62)</f>
        <v>82800</v>
      </c>
      <c r="BL62" s="39"/>
      <c r="BM62" s="166" t="s">
        <v>187</v>
      </c>
      <c r="BN62" s="175">
        <v>4500.0</v>
      </c>
      <c r="BO62" s="175">
        <v>4500.0</v>
      </c>
      <c r="BP62" s="175">
        <v>4500.0</v>
      </c>
      <c r="BQ62" s="175">
        <v>4500.0</v>
      </c>
      <c r="BR62" s="175">
        <v>4500.0</v>
      </c>
      <c r="BS62" s="175">
        <v>4500.0</v>
      </c>
      <c r="BT62" s="175">
        <v>4500.0</v>
      </c>
      <c r="BU62" s="175">
        <v>4500.0</v>
      </c>
      <c r="BV62" s="175">
        <v>4500.0</v>
      </c>
      <c r="BW62" s="175">
        <v>4500.0</v>
      </c>
      <c r="BX62" s="175">
        <v>4500.0</v>
      </c>
      <c r="BY62" s="175">
        <v>4500.0</v>
      </c>
      <c r="BZ62" s="180" t="s">
        <v>188</v>
      </c>
      <c r="CA62" s="199">
        <f>SUM(BN62:BY62)</f>
        <v>54000</v>
      </c>
      <c r="CB62" s="39"/>
      <c r="CC62" s="166" t="s">
        <v>187</v>
      </c>
      <c r="CD62" s="175">
        <v>5600.0</v>
      </c>
      <c r="CE62" s="175">
        <v>5600.0</v>
      </c>
      <c r="CF62" s="175">
        <v>5600.0</v>
      </c>
      <c r="CG62" s="175">
        <v>5600.0</v>
      </c>
      <c r="CH62" s="175">
        <v>5600.0</v>
      </c>
      <c r="CI62" s="175">
        <v>5600.0</v>
      </c>
      <c r="CJ62" s="175">
        <v>5600.0</v>
      </c>
      <c r="CK62" s="175">
        <v>5600.0</v>
      </c>
      <c r="CL62" s="175">
        <v>5600.0</v>
      </c>
      <c r="CM62" s="175">
        <v>5600.0</v>
      </c>
      <c r="CN62" s="175">
        <v>5600.0</v>
      </c>
      <c r="CO62" s="175">
        <v>5600.0</v>
      </c>
      <c r="CP62" s="187" t="s">
        <v>189</v>
      </c>
      <c r="CQ62" s="199">
        <f>SUM(CD62:CO62)</f>
        <v>67200</v>
      </c>
      <c r="CR62" s="39"/>
    </row>
    <row r="63" ht="15.75" customHeight="1">
      <c r="A63" s="157" t="s">
        <v>169</v>
      </c>
      <c r="B63" s="158" t="s">
        <v>170</v>
      </c>
      <c r="C63" s="158" t="s">
        <v>171</v>
      </c>
      <c r="D63" s="158" t="s">
        <v>172</v>
      </c>
      <c r="E63" s="158" t="s">
        <v>173</v>
      </c>
      <c r="F63" s="158" t="s">
        <v>174</v>
      </c>
      <c r="G63" s="158" t="s">
        <v>175</v>
      </c>
      <c r="H63" s="158" t="s">
        <v>176</v>
      </c>
      <c r="I63" s="158" t="s">
        <v>177</v>
      </c>
      <c r="J63" s="158" t="s">
        <v>178</v>
      </c>
      <c r="K63" s="158" t="s">
        <v>179</v>
      </c>
      <c r="L63" s="158" t="s">
        <v>180</v>
      </c>
      <c r="M63" s="159" t="s">
        <v>181</v>
      </c>
      <c r="N63" s="168"/>
      <c r="O63" s="169"/>
      <c r="P63" s="39"/>
      <c r="Q63" s="188" t="s">
        <v>169</v>
      </c>
      <c r="R63" s="158" t="s">
        <v>170</v>
      </c>
      <c r="S63" s="158" t="s">
        <v>171</v>
      </c>
      <c r="T63" s="158" t="s">
        <v>172</v>
      </c>
      <c r="U63" s="158" t="s">
        <v>173</v>
      </c>
      <c r="V63" s="158" t="s">
        <v>174</v>
      </c>
      <c r="W63" s="158" t="s">
        <v>175</v>
      </c>
      <c r="X63" s="158" t="s">
        <v>176</v>
      </c>
      <c r="Y63" s="158" t="s">
        <v>177</v>
      </c>
      <c r="Z63" s="158" t="s">
        <v>178</v>
      </c>
      <c r="AA63" s="158" t="s">
        <v>179</v>
      </c>
      <c r="AB63" s="158" t="s">
        <v>180</v>
      </c>
      <c r="AC63" s="159" t="s">
        <v>181</v>
      </c>
      <c r="AD63" s="169"/>
      <c r="AE63" s="170"/>
      <c r="AF63" s="39"/>
      <c r="AG63" s="188" t="s">
        <v>169</v>
      </c>
      <c r="AH63" s="158" t="s">
        <v>170</v>
      </c>
      <c r="AI63" s="158" t="s">
        <v>171</v>
      </c>
      <c r="AJ63" s="158" t="s">
        <v>172</v>
      </c>
      <c r="AK63" s="158" t="s">
        <v>173</v>
      </c>
      <c r="AL63" s="158" t="s">
        <v>174</v>
      </c>
      <c r="AM63" s="158" t="s">
        <v>175</v>
      </c>
      <c r="AN63" s="158" t="s">
        <v>176</v>
      </c>
      <c r="AO63" s="158" t="s">
        <v>177</v>
      </c>
      <c r="AP63" s="158" t="s">
        <v>178</v>
      </c>
      <c r="AQ63" s="158" t="s">
        <v>179</v>
      </c>
      <c r="AR63" s="158" t="s">
        <v>180</v>
      </c>
      <c r="AS63" s="159" t="s">
        <v>181</v>
      </c>
      <c r="AT63" s="169"/>
      <c r="AU63" s="200"/>
      <c r="AV63" s="39"/>
      <c r="AW63" s="188" t="s">
        <v>169</v>
      </c>
      <c r="AX63" s="158" t="s">
        <v>170</v>
      </c>
      <c r="AY63" s="158" t="s">
        <v>171</v>
      </c>
      <c r="AZ63" s="158" t="s">
        <v>172</v>
      </c>
      <c r="BA63" s="158" t="s">
        <v>173</v>
      </c>
      <c r="BB63" s="158" t="s">
        <v>174</v>
      </c>
      <c r="BC63" s="158" t="s">
        <v>175</v>
      </c>
      <c r="BD63" s="158" t="s">
        <v>176</v>
      </c>
      <c r="BE63" s="158" t="s">
        <v>177</v>
      </c>
      <c r="BF63" s="158" t="s">
        <v>178</v>
      </c>
      <c r="BG63" s="158" t="s">
        <v>179</v>
      </c>
      <c r="BH63" s="158" t="s">
        <v>180</v>
      </c>
      <c r="BI63" s="159" t="s">
        <v>181</v>
      </c>
      <c r="BJ63" s="169"/>
      <c r="BK63" s="185"/>
      <c r="BL63" s="39"/>
      <c r="BM63" s="188" t="s">
        <v>169</v>
      </c>
      <c r="BN63" s="158" t="s">
        <v>170</v>
      </c>
      <c r="BO63" s="158" t="s">
        <v>171</v>
      </c>
      <c r="BP63" s="158" t="s">
        <v>172</v>
      </c>
      <c r="BQ63" s="158" t="s">
        <v>173</v>
      </c>
      <c r="BR63" s="158" t="s">
        <v>174</v>
      </c>
      <c r="BS63" s="158" t="s">
        <v>175</v>
      </c>
      <c r="BT63" s="158" t="s">
        <v>176</v>
      </c>
      <c r="BU63" s="158" t="s">
        <v>177</v>
      </c>
      <c r="BV63" s="158" t="s">
        <v>178</v>
      </c>
      <c r="BW63" s="158" t="s">
        <v>179</v>
      </c>
      <c r="BX63" s="158" t="s">
        <v>180</v>
      </c>
      <c r="BY63" s="159" t="s">
        <v>181</v>
      </c>
      <c r="BZ63" s="169"/>
      <c r="CA63" s="200"/>
      <c r="CB63" s="39"/>
      <c r="CC63" s="188" t="s">
        <v>169</v>
      </c>
      <c r="CD63" s="158" t="s">
        <v>170</v>
      </c>
      <c r="CE63" s="158" t="s">
        <v>171</v>
      </c>
      <c r="CF63" s="158" t="s">
        <v>172</v>
      </c>
      <c r="CG63" s="158" t="s">
        <v>173</v>
      </c>
      <c r="CH63" s="158" t="s">
        <v>174</v>
      </c>
      <c r="CI63" s="158" t="s">
        <v>175</v>
      </c>
      <c r="CJ63" s="158" t="s">
        <v>176</v>
      </c>
      <c r="CK63" s="158" t="s">
        <v>177</v>
      </c>
      <c r="CL63" s="158" t="s">
        <v>178</v>
      </c>
      <c r="CM63" s="158" t="s">
        <v>179</v>
      </c>
      <c r="CN63" s="158" t="s">
        <v>180</v>
      </c>
      <c r="CO63" s="159" t="s">
        <v>181</v>
      </c>
      <c r="CP63" s="169"/>
      <c r="CQ63" s="200"/>
      <c r="CR63" s="39"/>
    </row>
    <row r="64" ht="16.5" customHeight="1">
      <c r="A64" s="166" t="s">
        <v>182</v>
      </c>
      <c r="B64" s="167">
        <v>1200.0</v>
      </c>
      <c r="C64" s="167">
        <v>1200.0</v>
      </c>
      <c r="D64" s="167">
        <v>1200.0</v>
      </c>
      <c r="E64" s="167">
        <v>1200.0</v>
      </c>
      <c r="F64" s="167">
        <v>1200.0</v>
      </c>
      <c r="G64" s="167">
        <v>1200.0</v>
      </c>
      <c r="H64" s="167">
        <v>1200.0</v>
      </c>
      <c r="I64" s="167">
        <v>1200.0</v>
      </c>
      <c r="J64" s="167">
        <v>1200.0</v>
      </c>
      <c r="K64" s="167">
        <v>1200.0</v>
      </c>
      <c r="L64" s="167">
        <v>1200.0</v>
      </c>
      <c r="M64" s="167">
        <v>1200.0</v>
      </c>
      <c r="N64" s="205" t="s">
        <v>190</v>
      </c>
      <c r="O64" s="190">
        <f>O62-O60</f>
        <v>18022.5</v>
      </c>
      <c r="P64" s="39"/>
      <c r="Q64" s="166" t="s">
        <v>182</v>
      </c>
      <c r="R64" s="167">
        <v>1200.0</v>
      </c>
      <c r="S64" s="167">
        <v>1200.0</v>
      </c>
      <c r="T64" s="167">
        <v>1200.0</v>
      </c>
      <c r="U64" s="167">
        <v>1200.0</v>
      </c>
      <c r="V64" s="167">
        <v>1200.0</v>
      </c>
      <c r="W64" s="167">
        <v>1200.0</v>
      </c>
      <c r="X64" s="167">
        <v>1200.0</v>
      </c>
      <c r="Y64" s="167">
        <v>1200.0</v>
      </c>
      <c r="Z64" s="167">
        <v>1200.0</v>
      </c>
      <c r="AA64" s="167">
        <v>1200.0</v>
      </c>
      <c r="AB64" s="167">
        <v>1200.0</v>
      </c>
      <c r="AC64" s="167">
        <v>1200.0</v>
      </c>
      <c r="AD64" s="206" t="s">
        <v>190</v>
      </c>
      <c r="AE64" s="192">
        <f>AE62-AE60</f>
        <v>20126.96078</v>
      </c>
      <c r="AF64" s="39"/>
      <c r="AG64" s="166" t="s">
        <v>182</v>
      </c>
      <c r="AH64" s="167">
        <v>1200.0</v>
      </c>
      <c r="AI64" s="167">
        <v>1200.0</v>
      </c>
      <c r="AJ64" s="167">
        <v>1200.0</v>
      </c>
      <c r="AK64" s="167">
        <v>1200.0</v>
      </c>
      <c r="AL64" s="167">
        <v>1200.0</v>
      </c>
      <c r="AM64" s="167">
        <v>1200.0</v>
      </c>
      <c r="AN64" s="167">
        <v>1200.0</v>
      </c>
      <c r="AO64" s="167">
        <v>1200.0</v>
      </c>
      <c r="AP64" s="167">
        <v>1200.0</v>
      </c>
      <c r="AQ64" s="167">
        <v>1200.0</v>
      </c>
      <c r="AR64" s="167">
        <v>1200.0</v>
      </c>
      <c r="AS64" s="167">
        <v>1200.0</v>
      </c>
      <c r="AT64" s="206" t="s">
        <v>190</v>
      </c>
      <c r="AU64" s="207">
        <f>AU62-AU60</f>
        <v>10943.5</v>
      </c>
      <c r="AV64" s="39"/>
      <c r="AW64" s="166" t="s">
        <v>182</v>
      </c>
      <c r="AX64" s="167">
        <v>1200.0</v>
      </c>
      <c r="AY64" s="167">
        <v>1200.0</v>
      </c>
      <c r="AZ64" s="167">
        <v>1200.0</v>
      </c>
      <c r="BA64" s="167">
        <v>1200.0</v>
      </c>
      <c r="BB64" s="167">
        <v>1200.0</v>
      </c>
      <c r="BC64" s="167">
        <v>1200.0</v>
      </c>
      <c r="BD64" s="167">
        <v>1200.0</v>
      </c>
      <c r="BE64" s="167">
        <v>1200.0</v>
      </c>
      <c r="BF64" s="167">
        <v>1200.0</v>
      </c>
      <c r="BG64" s="167">
        <v>1200.0</v>
      </c>
      <c r="BH64" s="167">
        <v>1200.0</v>
      </c>
      <c r="BI64" s="167">
        <v>1200.0</v>
      </c>
      <c r="BJ64" s="206" t="s">
        <v>190</v>
      </c>
      <c r="BK64" s="193">
        <f>BK62-BK60</f>
        <v>38093.5</v>
      </c>
      <c r="BL64" s="39"/>
      <c r="BM64" s="166" t="s">
        <v>182</v>
      </c>
      <c r="BN64" s="167">
        <v>1200.0</v>
      </c>
      <c r="BO64" s="167">
        <v>1200.0</v>
      </c>
      <c r="BP64" s="167">
        <v>1200.0</v>
      </c>
      <c r="BQ64" s="167">
        <v>1200.0</v>
      </c>
      <c r="BR64" s="167">
        <v>1200.0</v>
      </c>
      <c r="BS64" s="167">
        <v>1200.0</v>
      </c>
      <c r="BT64" s="167">
        <v>1200.0</v>
      </c>
      <c r="BU64" s="167">
        <v>1200.0</v>
      </c>
      <c r="BV64" s="167">
        <v>1200.0</v>
      </c>
      <c r="BW64" s="167">
        <v>1200.0</v>
      </c>
      <c r="BX64" s="167">
        <v>1200.0</v>
      </c>
      <c r="BY64" s="167">
        <v>1200.0</v>
      </c>
      <c r="BZ64" s="206" t="s">
        <v>190</v>
      </c>
      <c r="CA64" s="199">
        <f>CA62-CA60</f>
        <v>11523</v>
      </c>
      <c r="CB64" s="39"/>
      <c r="CC64" s="166" t="s">
        <v>182</v>
      </c>
      <c r="CD64" s="167">
        <v>1200.0</v>
      </c>
      <c r="CE64" s="167">
        <v>1200.0</v>
      </c>
      <c r="CF64" s="167">
        <v>1200.0</v>
      </c>
      <c r="CG64" s="167">
        <v>1200.0</v>
      </c>
      <c r="CH64" s="167">
        <v>1200.0</v>
      </c>
      <c r="CI64" s="167">
        <v>1200.0</v>
      </c>
      <c r="CJ64" s="167">
        <v>1200.0</v>
      </c>
      <c r="CK64" s="167">
        <v>1200.0</v>
      </c>
      <c r="CL64" s="167">
        <v>1200.0</v>
      </c>
      <c r="CM64" s="167">
        <v>1200.0</v>
      </c>
      <c r="CN64" s="167">
        <v>1200.0</v>
      </c>
      <c r="CO64" s="167">
        <v>1200.0</v>
      </c>
      <c r="CP64" s="174" t="s">
        <v>183</v>
      </c>
      <c r="CQ64" s="199">
        <f>SUM(CD60:CO60)</f>
        <v>50439.5</v>
      </c>
      <c r="CR64" s="39"/>
    </row>
    <row r="65" ht="15.75" customHeight="1">
      <c r="A65" s="166" t="s">
        <v>184</v>
      </c>
      <c r="B65" s="167">
        <f t="shared" ref="B65:M65" si="178">B67*3.5%/12</f>
        <v>1775.375</v>
      </c>
      <c r="C65" s="167">
        <f t="shared" si="178"/>
        <v>1771.875</v>
      </c>
      <c r="D65" s="167">
        <f t="shared" si="178"/>
        <v>1768.375</v>
      </c>
      <c r="E65" s="167">
        <f t="shared" si="178"/>
        <v>1764.875</v>
      </c>
      <c r="F65" s="167">
        <f t="shared" si="178"/>
        <v>1761.375</v>
      </c>
      <c r="G65" s="167">
        <f t="shared" si="178"/>
        <v>1757.875</v>
      </c>
      <c r="H65" s="167">
        <f t="shared" si="178"/>
        <v>1754.375</v>
      </c>
      <c r="I65" s="167">
        <f t="shared" si="178"/>
        <v>1750.875</v>
      </c>
      <c r="J65" s="167">
        <f t="shared" si="178"/>
        <v>1747.375</v>
      </c>
      <c r="K65" s="167">
        <f t="shared" si="178"/>
        <v>1743.875</v>
      </c>
      <c r="L65" s="167">
        <f t="shared" si="178"/>
        <v>1740.375</v>
      </c>
      <c r="M65" s="167">
        <f t="shared" si="178"/>
        <v>1736.875</v>
      </c>
      <c r="N65" s="168"/>
      <c r="O65" s="169"/>
      <c r="P65" s="39"/>
      <c r="Q65" s="166" t="s">
        <v>184</v>
      </c>
      <c r="R65" s="167">
        <f t="shared" ref="R65:AC65" si="179">R67*3.5%/12</f>
        <v>1529.82025</v>
      </c>
      <c r="S65" s="167">
        <f t="shared" si="179"/>
        <v>1515.522867</v>
      </c>
      <c r="T65" s="167">
        <f t="shared" si="179"/>
        <v>1501.225483</v>
      </c>
      <c r="U65" s="167">
        <f t="shared" si="179"/>
        <v>1486.9281</v>
      </c>
      <c r="V65" s="167">
        <f t="shared" si="179"/>
        <v>1472.630717</v>
      </c>
      <c r="W65" s="167">
        <f t="shared" si="179"/>
        <v>1458.333333</v>
      </c>
      <c r="X65" s="167">
        <f t="shared" si="179"/>
        <v>1444.03595</v>
      </c>
      <c r="Y65" s="167">
        <f t="shared" si="179"/>
        <v>1429.738567</v>
      </c>
      <c r="Z65" s="167">
        <f t="shared" si="179"/>
        <v>1415.441183</v>
      </c>
      <c r="AA65" s="167">
        <f t="shared" si="179"/>
        <v>1401.1438</v>
      </c>
      <c r="AB65" s="167">
        <f t="shared" si="179"/>
        <v>1386.846417</v>
      </c>
      <c r="AC65" s="167">
        <f t="shared" si="179"/>
        <v>1372.549033</v>
      </c>
      <c r="AD65" s="169"/>
      <c r="AE65" s="170"/>
      <c r="AF65" s="39"/>
      <c r="AG65" s="166" t="s">
        <v>184</v>
      </c>
      <c r="AH65" s="167">
        <f t="shared" ref="AH65:AS65" si="180">AH67*3.5%/12</f>
        <v>1365.291667</v>
      </c>
      <c r="AI65" s="167">
        <f t="shared" si="180"/>
        <v>1361.791667</v>
      </c>
      <c r="AJ65" s="167">
        <f t="shared" si="180"/>
        <v>1358.291667</v>
      </c>
      <c r="AK65" s="167">
        <f t="shared" si="180"/>
        <v>1354.791667</v>
      </c>
      <c r="AL65" s="167">
        <f t="shared" si="180"/>
        <v>1351.291667</v>
      </c>
      <c r="AM65" s="167">
        <f t="shared" si="180"/>
        <v>1347.791667</v>
      </c>
      <c r="AN65" s="167">
        <f t="shared" si="180"/>
        <v>1344.291667</v>
      </c>
      <c r="AO65" s="167">
        <f t="shared" si="180"/>
        <v>1340.791667</v>
      </c>
      <c r="AP65" s="167">
        <f t="shared" si="180"/>
        <v>1337.291667</v>
      </c>
      <c r="AQ65" s="167">
        <f t="shared" si="180"/>
        <v>1333.791667</v>
      </c>
      <c r="AR65" s="167">
        <f t="shared" si="180"/>
        <v>1330.291667</v>
      </c>
      <c r="AS65" s="167">
        <f t="shared" si="180"/>
        <v>1326.791667</v>
      </c>
      <c r="AT65" s="169"/>
      <c r="AU65" s="169"/>
      <c r="AV65" s="39"/>
      <c r="AW65" s="166" t="s">
        <v>184</v>
      </c>
      <c r="AX65" s="175">
        <f t="shared" ref="AX65:BI65" si="181">AX67*3.5%/12</f>
        <v>2502.791667</v>
      </c>
      <c r="AY65" s="175">
        <f t="shared" si="181"/>
        <v>2499.291667</v>
      </c>
      <c r="AZ65" s="175">
        <f t="shared" si="181"/>
        <v>2495.791667</v>
      </c>
      <c r="BA65" s="175">
        <f t="shared" si="181"/>
        <v>2492.291667</v>
      </c>
      <c r="BB65" s="175">
        <f t="shared" si="181"/>
        <v>2488.791667</v>
      </c>
      <c r="BC65" s="175">
        <f t="shared" si="181"/>
        <v>2485.291667</v>
      </c>
      <c r="BD65" s="175">
        <f t="shared" si="181"/>
        <v>2481.791667</v>
      </c>
      <c r="BE65" s="175">
        <f t="shared" si="181"/>
        <v>2478.291667</v>
      </c>
      <c r="BF65" s="175">
        <f t="shared" si="181"/>
        <v>2474.791667</v>
      </c>
      <c r="BG65" s="175">
        <f t="shared" si="181"/>
        <v>2471.291667</v>
      </c>
      <c r="BH65" s="175">
        <f t="shared" si="181"/>
        <v>2467.791667</v>
      </c>
      <c r="BI65" s="175">
        <f t="shared" si="181"/>
        <v>2464.291667</v>
      </c>
      <c r="BJ65" s="169"/>
      <c r="BK65" s="185"/>
      <c r="BL65" s="39"/>
      <c r="BM65" s="166" t="s">
        <v>184</v>
      </c>
      <c r="BN65" s="175">
        <f t="shared" ref="BN65:BY65" si="182">BN67*3.5%/12</f>
        <v>2317</v>
      </c>
      <c r="BO65" s="175">
        <f t="shared" si="182"/>
        <v>2313.5</v>
      </c>
      <c r="BP65" s="175">
        <f t="shared" si="182"/>
        <v>2310</v>
      </c>
      <c r="BQ65" s="175">
        <f t="shared" si="182"/>
        <v>2306.5</v>
      </c>
      <c r="BR65" s="175">
        <f t="shared" si="182"/>
        <v>2303</v>
      </c>
      <c r="BS65" s="175">
        <f t="shared" si="182"/>
        <v>2299.5</v>
      </c>
      <c r="BT65" s="175">
        <f t="shared" si="182"/>
        <v>2296</v>
      </c>
      <c r="BU65" s="175">
        <f t="shared" si="182"/>
        <v>2292.5</v>
      </c>
      <c r="BV65" s="175">
        <f t="shared" si="182"/>
        <v>2289</v>
      </c>
      <c r="BW65" s="175">
        <f t="shared" si="182"/>
        <v>2285.5</v>
      </c>
      <c r="BX65" s="175">
        <f t="shared" si="182"/>
        <v>2282</v>
      </c>
      <c r="BY65" s="175">
        <f t="shared" si="182"/>
        <v>2278.5</v>
      </c>
      <c r="BZ65" s="169"/>
      <c r="CA65" s="204"/>
      <c r="CB65" s="39"/>
      <c r="CC65" s="166" t="s">
        <v>184</v>
      </c>
      <c r="CD65" s="175">
        <f t="shared" ref="CD65:CO65" si="183">CD67*3.5%/12</f>
        <v>2980.541667</v>
      </c>
      <c r="CE65" s="175">
        <f t="shared" si="183"/>
        <v>2977.041667</v>
      </c>
      <c r="CF65" s="175">
        <f t="shared" si="183"/>
        <v>2973.541667</v>
      </c>
      <c r="CG65" s="175">
        <f t="shared" si="183"/>
        <v>2970.041667</v>
      </c>
      <c r="CH65" s="175">
        <f t="shared" si="183"/>
        <v>2966.541667</v>
      </c>
      <c r="CI65" s="175">
        <f t="shared" si="183"/>
        <v>2963.041667</v>
      </c>
      <c r="CJ65" s="175">
        <f t="shared" si="183"/>
        <v>2959.541667</v>
      </c>
      <c r="CK65" s="175">
        <f t="shared" si="183"/>
        <v>2956.041667</v>
      </c>
      <c r="CL65" s="175">
        <f t="shared" si="183"/>
        <v>2952.541667</v>
      </c>
      <c r="CM65" s="175">
        <f t="shared" si="183"/>
        <v>2949.041667</v>
      </c>
      <c r="CN65" s="175">
        <f t="shared" si="183"/>
        <v>2945.541667</v>
      </c>
      <c r="CO65" s="175">
        <f t="shared" si="183"/>
        <v>2942.041667</v>
      </c>
      <c r="CP65" s="176"/>
      <c r="CQ65" s="204"/>
      <c r="CR65" s="39"/>
    </row>
    <row r="66" ht="16.5" customHeight="1">
      <c r="A66" s="166" t="s">
        <v>185</v>
      </c>
      <c r="B66" s="167">
        <f t="shared" ref="B66:M66" si="184">B64+B65</f>
        <v>2975.375</v>
      </c>
      <c r="C66" s="167">
        <f t="shared" si="184"/>
        <v>2971.875</v>
      </c>
      <c r="D66" s="167">
        <f t="shared" si="184"/>
        <v>2968.375</v>
      </c>
      <c r="E66" s="167">
        <f t="shared" si="184"/>
        <v>2964.875</v>
      </c>
      <c r="F66" s="167">
        <f t="shared" si="184"/>
        <v>2961.375</v>
      </c>
      <c r="G66" s="167">
        <f t="shared" si="184"/>
        <v>2957.875</v>
      </c>
      <c r="H66" s="167">
        <f t="shared" si="184"/>
        <v>2954.375</v>
      </c>
      <c r="I66" s="167">
        <f t="shared" si="184"/>
        <v>2950.875</v>
      </c>
      <c r="J66" s="167">
        <f t="shared" si="184"/>
        <v>2947.375</v>
      </c>
      <c r="K66" s="167">
        <f t="shared" si="184"/>
        <v>2943.875</v>
      </c>
      <c r="L66" s="167">
        <f t="shared" si="184"/>
        <v>2940.375</v>
      </c>
      <c r="M66" s="167">
        <f t="shared" si="184"/>
        <v>2936.875</v>
      </c>
      <c r="N66" s="177" t="s">
        <v>185</v>
      </c>
      <c r="O66" s="178">
        <f>SUM(B66:M66)</f>
        <v>35473.5</v>
      </c>
      <c r="P66" s="39"/>
      <c r="Q66" s="166" t="s">
        <v>185</v>
      </c>
      <c r="R66" s="179">
        <f t="shared" ref="R66:AC66" si="185">R65+R64</f>
        <v>2729.82025</v>
      </c>
      <c r="S66" s="179">
        <f t="shared" si="185"/>
        <v>2715.522867</v>
      </c>
      <c r="T66" s="179">
        <f t="shared" si="185"/>
        <v>2701.225483</v>
      </c>
      <c r="U66" s="179">
        <f t="shared" si="185"/>
        <v>2686.9281</v>
      </c>
      <c r="V66" s="179">
        <f t="shared" si="185"/>
        <v>2672.630717</v>
      </c>
      <c r="W66" s="179">
        <f t="shared" si="185"/>
        <v>2658.333333</v>
      </c>
      <c r="X66" s="179">
        <f t="shared" si="185"/>
        <v>2644.03595</v>
      </c>
      <c r="Y66" s="179">
        <f t="shared" si="185"/>
        <v>2629.738567</v>
      </c>
      <c r="Z66" s="179">
        <f t="shared" si="185"/>
        <v>2615.441183</v>
      </c>
      <c r="AA66" s="179">
        <f t="shared" si="185"/>
        <v>2601.1438</v>
      </c>
      <c r="AB66" s="179">
        <f t="shared" si="185"/>
        <v>2586.846417</v>
      </c>
      <c r="AC66" s="179">
        <f t="shared" si="185"/>
        <v>2572.549033</v>
      </c>
      <c r="AD66" s="180" t="s">
        <v>185</v>
      </c>
      <c r="AE66" s="181">
        <f>SUM(R66:AC66)</f>
        <v>31814.2157</v>
      </c>
      <c r="AF66" s="39"/>
      <c r="AG66" s="166" t="s">
        <v>185</v>
      </c>
      <c r="AH66" s="175">
        <f t="shared" ref="AH66:AS66" si="186">AH65+AH64</f>
        <v>2565.291667</v>
      </c>
      <c r="AI66" s="175">
        <f t="shared" si="186"/>
        <v>2561.791667</v>
      </c>
      <c r="AJ66" s="175">
        <f t="shared" si="186"/>
        <v>2558.291667</v>
      </c>
      <c r="AK66" s="175">
        <f t="shared" si="186"/>
        <v>2554.791667</v>
      </c>
      <c r="AL66" s="175">
        <f t="shared" si="186"/>
        <v>2551.291667</v>
      </c>
      <c r="AM66" s="175">
        <f t="shared" si="186"/>
        <v>2547.791667</v>
      </c>
      <c r="AN66" s="175">
        <f t="shared" si="186"/>
        <v>2544.291667</v>
      </c>
      <c r="AO66" s="175">
        <f t="shared" si="186"/>
        <v>2540.791667</v>
      </c>
      <c r="AP66" s="175">
        <f t="shared" si="186"/>
        <v>2537.291667</v>
      </c>
      <c r="AQ66" s="175">
        <f t="shared" si="186"/>
        <v>2533.791667</v>
      </c>
      <c r="AR66" s="175">
        <f t="shared" si="186"/>
        <v>2530.291667</v>
      </c>
      <c r="AS66" s="175">
        <f t="shared" si="186"/>
        <v>2526.791667</v>
      </c>
      <c r="AT66" s="180" t="s">
        <v>185</v>
      </c>
      <c r="AU66" s="203">
        <f>SUM(AH66:AS66)</f>
        <v>30552.5</v>
      </c>
      <c r="AV66" s="39"/>
      <c r="AW66" s="166" t="s">
        <v>185</v>
      </c>
      <c r="AX66" s="175">
        <f t="shared" ref="AX66:BI66" si="187">AX65+AX64</f>
        <v>3702.791667</v>
      </c>
      <c r="AY66" s="175">
        <f t="shared" si="187"/>
        <v>3699.291667</v>
      </c>
      <c r="AZ66" s="175">
        <f t="shared" si="187"/>
        <v>3695.791667</v>
      </c>
      <c r="BA66" s="175">
        <f t="shared" si="187"/>
        <v>3692.291667</v>
      </c>
      <c r="BB66" s="175">
        <f t="shared" si="187"/>
        <v>3688.791667</v>
      </c>
      <c r="BC66" s="175">
        <f t="shared" si="187"/>
        <v>3685.291667</v>
      </c>
      <c r="BD66" s="175">
        <f t="shared" si="187"/>
        <v>3681.791667</v>
      </c>
      <c r="BE66" s="175">
        <f t="shared" si="187"/>
        <v>3678.291667</v>
      </c>
      <c r="BF66" s="175">
        <f t="shared" si="187"/>
        <v>3674.791667</v>
      </c>
      <c r="BG66" s="175">
        <f t="shared" si="187"/>
        <v>3671.291667</v>
      </c>
      <c r="BH66" s="175">
        <f t="shared" si="187"/>
        <v>3667.791667</v>
      </c>
      <c r="BI66" s="175">
        <f t="shared" si="187"/>
        <v>3664.291667</v>
      </c>
      <c r="BJ66" s="180" t="s">
        <v>185</v>
      </c>
      <c r="BK66" s="183">
        <f>SUM(AX66:BI66)</f>
        <v>44202.5</v>
      </c>
      <c r="BL66" s="39"/>
      <c r="BM66" s="166" t="s">
        <v>185</v>
      </c>
      <c r="BN66" s="175">
        <f t="shared" ref="BN66:BY66" si="188">BN65+BN64</f>
        <v>3517</v>
      </c>
      <c r="BO66" s="175">
        <f t="shared" si="188"/>
        <v>3513.5</v>
      </c>
      <c r="BP66" s="175">
        <f t="shared" si="188"/>
        <v>3510</v>
      </c>
      <c r="BQ66" s="175">
        <f t="shared" si="188"/>
        <v>3506.5</v>
      </c>
      <c r="BR66" s="175">
        <f t="shared" si="188"/>
        <v>3503</v>
      </c>
      <c r="BS66" s="175">
        <f t="shared" si="188"/>
        <v>3499.5</v>
      </c>
      <c r="BT66" s="175">
        <f t="shared" si="188"/>
        <v>3496</v>
      </c>
      <c r="BU66" s="175">
        <f t="shared" si="188"/>
        <v>3492.5</v>
      </c>
      <c r="BV66" s="175">
        <f t="shared" si="188"/>
        <v>3489</v>
      </c>
      <c r="BW66" s="175">
        <f t="shared" si="188"/>
        <v>3485.5</v>
      </c>
      <c r="BX66" s="175">
        <f t="shared" si="188"/>
        <v>3482</v>
      </c>
      <c r="BY66" s="175">
        <f t="shared" si="188"/>
        <v>3478.5</v>
      </c>
      <c r="BZ66" s="180" t="s">
        <v>185</v>
      </c>
      <c r="CA66" s="199">
        <f>SUM(BN66:BY66)</f>
        <v>41973</v>
      </c>
      <c r="CB66" s="39"/>
      <c r="CC66" s="166" t="s">
        <v>185</v>
      </c>
      <c r="CD66" s="175">
        <f t="shared" ref="CD66:CO66" si="189">CD65+CD64</f>
        <v>4180.541667</v>
      </c>
      <c r="CE66" s="175">
        <f t="shared" si="189"/>
        <v>4177.041667</v>
      </c>
      <c r="CF66" s="175">
        <f t="shared" si="189"/>
        <v>4173.541667</v>
      </c>
      <c r="CG66" s="175">
        <f t="shared" si="189"/>
        <v>4170.041667</v>
      </c>
      <c r="CH66" s="175">
        <f t="shared" si="189"/>
        <v>4166.541667</v>
      </c>
      <c r="CI66" s="175">
        <f t="shared" si="189"/>
        <v>4163.041667</v>
      </c>
      <c r="CJ66" s="175">
        <f t="shared" si="189"/>
        <v>4159.541667</v>
      </c>
      <c r="CK66" s="175">
        <f t="shared" si="189"/>
        <v>4156.041667</v>
      </c>
      <c r="CL66" s="175">
        <f t="shared" si="189"/>
        <v>4152.541667</v>
      </c>
      <c r="CM66" s="175">
        <f t="shared" si="189"/>
        <v>4149.041667</v>
      </c>
      <c r="CN66" s="175">
        <f t="shared" si="189"/>
        <v>4145.541667</v>
      </c>
      <c r="CO66" s="175">
        <f t="shared" si="189"/>
        <v>4142.041667</v>
      </c>
      <c r="CP66" s="174" t="s">
        <v>185</v>
      </c>
      <c r="CQ66" s="199">
        <f>SUM(CD66:CO66)</f>
        <v>49935.5</v>
      </c>
      <c r="CR66" s="39"/>
    </row>
    <row r="67" ht="15.75" customHeight="1">
      <c r="A67" s="166" t="s">
        <v>186</v>
      </c>
      <c r="B67" s="167">
        <f>M61-M58</f>
        <v>608700</v>
      </c>
      <c r="C67" s="167">
        <f t="shared" ref="C67:M67" si="190">B67-B64</f>
        <v>607500</v>
      </c>
      <c r="D67" s="167">
        <f t="shared" si="190"/>
        <v>606300</v>
      </c>
      <c r="E67" s="167">
        <f t="shared" si="190"/>
        <v>605100</v>
      </c>
      <c r="F67" s="167">
        <f t="shared" si="190"/>
        <v>603900</v>
      </c>
      <c r="G67" s="167">
        <f t="shared" si="190"/>
        <v>602700</v>
      </c>
      <c r="H67" s="167">
        <f t="shared" si="190"/>
        <v>601500</v>
      </c>
      <c r="I67" s="167">
        <f t="shared" si="190"/>
        <v>600300</v>
      </c>
      <c r="J67" s="167">
        <f t="shared" si="190"/>
        <v>599100</v>
      </c>
      <c r="K67" s="167">
        <f t="shared" si="190"/>
        <v>597900</v>
      </c>
      <c r="L67" s="167">
        <f t="shared" si="190"/>
        <v>596700</v>
      </c>
      <c r="M67" s="167">
        <f t="shared" si="190"/>
        <v>595500</v>
      </c>
      <c r="N67" s="168"/>
      <c r="O67" s="169"/>
      <c r="P67" s="39"/>
      <c r="Q67" s="166" t="s">
        <v>186</v>
      </c>
      <c r="R67" s="179">
        <v>524509.8</v>
      </c>
      <c r="S67" s="179">
        <v>519607.84</v>
      </c>
      <c r="T67" s="179">
        <v>514705.88</v>
      </c>
      <c r="U67" s="179">
        <v>509803.92</v>
      </c>
      <c r="V67" s="179">
        <v>504901.96</v>
      </c>
      <c r="W67" s="179">
        <v>500000.0</v>
      </c>
      <c r="X67" s="179">
        <v>495098.04</v>
      </c>
      <c r="Y67" s="179">
        <v>490196.08</v>
      </c>
      <c r="Z67" s="179">
        <v>485294.12</v>
      </c>
      <c r="AA67" s="179">
        <v>480392.16</v>
      </c>
      <c r="AB67" s="179">
        <v>475490.2</v>
      </c>
      <c r="AC67" s="179">
        <v>470588.24</v>
      </c>
      <c r="AD67" s="169"/>
      <c r="AE67" s="170"/>
      <c r="AF67" s="39"/>
      <c r="AG67" s="166" t="s">
        <v>186</v>
      </c>
      <c r="AH67" s="175">
        <f>AS61-AS58</f>
        <v>468100</v>
      </c>
      <c r="AI67" s="175">
        <f t="shared" ref="AI67:AS67" si="191">AH67-AH64</f>
        <v>466900</v>
      </c>
      <c r="AJ67" s="175">
        <f t="shared" si="191"/>
        <v>465700</v>
      </c>
      <c r="AK67" s="175">
        <f t="shared" si="191"/>
        <v>464500</v>
      </c>
      <c r="AL67" s="175">
        <f t="shared" si="191"/>
        <v>463300</v>
      </c>
      <c r="AM67" s="175">
        <f t="shared" si="191"/>
        <v>462100</v>
      </c>
      <c r="AN67" s="175">
        <f t="shared" si="191"/>
        <v>460900</v>
      </c>
      <c r="AO67" s="175">
        <f t="shared" si="191"/>
        <v>459700</v>
      </c>
      <c r="AP67" s="175">
        <f t="shared" si="191"/>
        <v>458500</v>
      </c>
      <c r="AQ67" s="175">
        <f t="shared" si="191"/>
        <v>457300</v>
      </c>
      <c r="AR67" s="175">
        <f t="shared" si="191"/>
        <v>456100</v>
      </c>
      <c r="AS67" s="175">
        <f t="shared" si="191"/>
        <v>454900</v>
      </c>
      <c r="AT67" s="169"/>
      <c r="AU67" s="208" t="s">
        <v>36</v>
      </c>
      <c r="AV67" s="39"/>
      <c r="AW67" s="166" t="s">
        <v>186</v>
      </c>
      <c r="AX67" s="175">
        <f>BI61-BI58</f>
        <v>858100</v>
      </c>
      <c r="AY67" s="175">
        <f t="shared" ref="AY67:BI67" si="192">AX67-AX64</f>
        <v>856900</v>
      </c>
      <c r="AZ67" s="175">
        <f t="shared" si="192"/>
        <v>855700</v>
      </c>
      <c r="BA67" s="175">
        <f t="shared" si="192"/>
        <v>854500</v>
      </c>
      <c r="BB67" s="175">
        <f t="shared" si="192"/>
        <v>853300</v>
      </c>
      <c r="BC67" s="175">
        <f t="shared" si="192"/>
        <v>852100</v>
      </c>
      <c r="BD67" s="175">
        <f t="shared" si="192"/>
        <v>850900</v>
      </c>
      <c r="BE67" s="175">
        <f t="shared" si="192"/>
        <v>849700</v>
      </c>
      <c r="BF67" s="175">
        <f t="shared" si="192"/>
        <v>848500</v>
      </c>
      <c r="BG67" s="175">
        <f t="shared" si="192"/>
        <v>847300</v>
      </c>
      <c r="BH67" s="175">
        <f t="shared" si="192"/>
        <v>846100</v>
      </c>
      <c r="BI67" s="175">
        <f t="shared" si="192"/>
        <v>844900</v>
      </c>
      <c r="BJ67" s="169"/>
      <c r="BK67" s="185"/>
      <c r="BL67" s="39"/>
      <c r="BM67" s="166" t="s">
        <v>186</v>
      </c>
      <c r="BN67" s="175">
        <f>BY61-BY58</f>
        <v>794400</v>
      </c>
      <c r="BO67" s="175">
        <f t="shared" ref="BO67:BY67" si="193">BN67-BN64</f>
        <v>793200</v>
      </c>
      <c r="BP67" s="175">
        <f t="shared" si="193"/>
        <v>792000</v>
      </c>
      <c r="BQ67" s="175">
        <f t="shared" si="193"/>
        <v>790800</v>
      </c>
      <c r="BR67" s="175">
        <f t="shared" si="193"/>
        <v>789600</v>
      </c>
      <c r="BS67" s="175">
        <f t="shared" si="193"/>
        <v>788400</v>
      </c>
      <c r="BT67" s="175">
        <f t="shared" si="193"/>
        <v>787200</v>
      </c>
      <c r="BU67" s="175">
        <f t="shared" si="193"/>
        <v>786000</v>
      </c>
      <c r="BV67" s="175">
        <f t="shared" si="193"/>
        <v>784800</v>
      </c>
      <c r="BW67" s="175">
        <f t="shared" si="193"/>
        <v>783600</v>
      </c>
      <c r="BX67" s="175">
        <f t="shared" si="193"/>
        <v>782400</v>
      </c>
      <c r="BY67" s="175">
        <f t="shared" si="193"/>
        <v>781200</v>
      </c>
      <c r="BZ67" s="169"/>
      <c r="CA67" s="208" t="s">
        <v>36</v>
      </c>
      <c r="CB67" s="39"/>
      <c r="CC67" s="166" t="s">
        <v>186</v>
      </c>
      <c r="CD67" s="175">
        <f>CO61-CO58</f>
        <v>1021900</v>
      </c>
      <c r="CE67" s="175">
        <f t="shared" ref="CE67:CO67" si="194">CD67-CD64</f>
        <v>1020700</v>
      </c>
      <c r="CF67" s="175">
        <f t="shared" si="194"/>
        <v>1019500</v>
      </c>
      <c r="CG67" s="175">
        <f t="shared" si="194"/>
        <v>1018300</v>
      </c>
      <c r="CH67" s="175">
        <f t="shared" si="194"/>
        <v>1017100</v>
      </c>
      <c r="CI67" s="175">
        <f t="shared" si="194"/>
        <v>1015900</v>
      </c>
      <c r="CJ67" s="175">
        <f t="shared" si="194"/>
        <v>1014700</v>
      </c>
      <c r="CK67" s="175">
        <f t="shared" si="194"/>
        <v>1013500</v>
      </c>
      <c r="CL67" s="175">
        <f t="shared" si="194"/>
        <v>1012300</v>
      </c>
      <c r="CM67" s="175">
        <f t="shared" si="194"/>
        <v>1011100</v>
      </c>
      <c r="CN67" s="175">
        <f t="shared" si="194"/>
        <v>1009900</v>
      </c>
      <c r="CO67" s="175">
        <f t="shared" si="194"/>
        <v>1008700</v>
      </c>
      <c r="CP67" s="186"/>
      <c r="CQ67" s="208" t="s">
        <v>36</v>
      </c>
      <c r="CR67" s="39"/>
    </row>
    <row r="68" ht="16.5" customHeight="1">
      <c r="A68" s="166" t="s">
        <v>187</v>
      </c>
      <c r="B68" s="167">
        <v>4500.0</v>
      </c>
      <c r="C68" s="167">
        <v>4500.0</v>
      </c>
      <c r="D68" s="167">
        <v>4500.0</v>
      </c>
      <c r="E68" s="167">
        <v>4500.0</v>
      </c>
      <c r="F68" s="167">
        <v>4500.0</v>
      </c>
      <c r="G68" s="167">
        <v>4500.0</v>
      </c>
      <c r="H68" s="167">
        <v>4500.0</v>
      </c>
      <c r="I68" s="167">
        <v>4500.0</v>
      </c>
      <c r="J68" s="167">
        <v>4500.0</v>
      </c>
      <c r="K68" s="167">
        <v>4500.0</v>
      </c>
      <c r="L68" s="167">
        <v>4500.0</v>
      </c>
      <c r="M68" s="167">
        <v>4500.0</v>
      </c>
      <c r="N68" s="177" t="s">
        <v>188</v>
      </c>
      <c r="O68" s="178">
        <f>SUM(B68:M68)</f>
        <v>54000</v>
      </c>
      <c r="P68" s="39"/>
      <c r="Q68" s="166" t="s">
        <v>187</v>
      </c>
      <c r="R68" s="179">
        <v>4500.0</v>
      </c>
      <c r="S68" s="179">
        <v>4500.0</v>
      </c>
      <c r="T68" s="179">
        <v>4500.0</v>
      </c>
      <c r="U68" s="179">
        <v>4500.0</v>
      </c>
      <c r="V68" s="179">
        <v>4500.0</v>
      </c>
      <c r="W68" s="179">
        <v>4500.0</v>
      </c>
      <c r="X68" s="179">
        <v>4500.0</v>
      </c>
      <c r="Y68" s="179">
        <v>4500.0</v>
      </c>
      <c r="Z68" s="179">
        <v>4500.0</v>
      </c>
      <c r="AA68" s="179">
        <v>4500.0</v>
      </c>
      <c r="AB68" s="179">
        <v>4500.0</v>
      </c>
      <c r="AC68" s="179">
        <v>4500.0</v>
      </c>
      <c r="AD68" s="180" t="s">
        <v>188</v>
      </c>
      <c r="AE68" s="181">
        <f>SUM(R68:AC68)</f>
        <v>54000</v>
      </c>
      <c r="AF68" s="39"/>
      <c r="AG68" s="166" t="s">
        <v>187</v>
      </c>
      <c r="AH68" s="179">
        <v>3500.0</v>
      </c>
      <c r="AI68" s="179">
        <v>3500.0</v>
      </c>
      <c r="AJ68" s="179">
        <v>3500.0</v>
      </c>
      <c r="AK68" s="179">
        <v>3500.0</v>
      </c>
      <c r="AL68" s="179">
        <v>3500.0</v>
      </c>
      <c r="AM68" s="179">
        <v>3500.0</v>
      </c>
      <c r="AN68" s="179">
        <v>3500.0</v>
      </c>
      <c r="AO68" s="179">
        <v>3500.0</v>
      </c>
      <c r="AP68" s="179">
        <v>3500.0</v>
      </c>
      <c r="AQ68" s="179">
        <v>3500.0</v>
      </c>
      <c r="AR68" s="179">
        <v>3500.0</v>
      </c>
      <c r="AS68" s="179">
        <v>3500.0</v>
      </c>
      <c r="AT68" s="180" t="s">
        <v>188</v>
      </c>
      <c r="AU68" s="203">
        <f>SUM(AH68:AS68)</f>
        <v>42000</v>
      </c>
      <c r="AV68" s="39"/>
      <c r="AW68" s="166" t="s">
        <v>187</v>
      </c>
      <c r="AX68" s="175">
        <v>6900.0</v>
      </c>
      <c r="AY68" s="175">
        <v>6900.0</v>
      </c>
      <c r="AZ68" s="175">
        <v>6900.0</v>
      </c>
      <c r="BA68" s="175">
        <v>6900.0</v>
      </c>
      <c r="BB68" s="175">
        <v>6900.0</v>
      </c>
      <c r="BC68" s="175">
        <v>6900.0</v>
      </c>
      <c r="BD68" s="175">
        <v>6900.0</v>
      </c>
      <c r="BE68" s="175">
        <v>6900.0</v>
      </c>
      <c r="BF68" s="175">
        <v>6900.0</v>
      </c>
      <c r="BG68" s="175">
        <v>6900.0</v>
      </c>
      <c r="BH68" s="175">
        <v>6900.0</v>
      </c>
      <c r="BI68" s="175">
        <v>6900.0</v>
      </c>
      <c r="BJ68" s="180" t="s">
        <v>188</v>
      </c>
      <c r="BK68" s="183">
        <f>SUM(AX68:BI68)</f>
        <v>82800</v>
      </c>
      <c r="BL68" s="39"/>
      <c r="BM68" s="166" t="s">
        <v>187</v>
      </c>
      <c r="BN68" s="175">
        <v>4500.0</v>
      </c>
      <c r="BO68" s="175">
        <v>4500.0</v>
      </c>
      <c r="BP68" s="175">
        <v>4500.0</v>
      </c>
      <c r="BQ68" s="175">
        <v>4500.0</v>
      </c>
      <c r="BR68" s="175">
        <v>4500.0</v>
      </c>
      <c r="BS68" s="175">
        <v>4500.0</v>
      </c>
      <c r="BT68" s="175">
        <v>4500.0</v>
      </c>
      <c r="BU68" s="175">
        <v>4500.0</v>
      </c>
      <c r="BV68" s="175">
        <v>4500.0</v>
      </c>
      <c r="BW68" s="175">
        <v>4500.0</v>
      </c>
      <c r="BX68" s="175">
        <v>4500.0</v>
      </c>
      <c r="BY68" s="175">
        <v>4500.0</v>
      </c>
      <c r="BZ68" s="180" t="s">
        <v>188</v>
      </c>
      <c r="CA68" s="199">
        <f>SUM(BN68:BY68)</f>
        <v>54000</v>
      </c>
      <c r="CB68" s="39"/>
      <c r="CC68" s="166" t="s">
        <v>187</v>
      </c>
      <c r="CD68" s="175">
        <v>5600.0</v>
      </c>
      <c r="CE68" s="175">
        <v>5600.0</v>
      </c>
      <c r="CF68" s="175">
        <v>5600.0</v>
      </c>
      <c r="CG68" s="175">
        <v>5600.0</v>
      </c>
      <c r="CH68" s="175">
        <v>5600.0</v>
      </c>
      <c r="CI68" s="175">
        <v>5600.0</v>
      </c>
      <c r="CJ68" s="175">
        <v>5600.0</v>
      </c>
      <c r="CK68" s="175">
        <v>5600.0</v>
      </c>
      <c r="CL68" s="175">
        <v>5600.0</v>
      </c>
      <c r="CM68" s="175">
        <v>5600.0</v>
      </c>
      <c r="CN68" s="175">
        <v>5600.0</v>
      </c>
      <c r="CO68" s="175">
        <v>5600.0</v>
      </c>
      <c r="CP68" s="187" t="s">
        <v>189</v>
      </c>
      <c r="CQ68" s="199">
        <f>SUM(CD68:CO68)</f>
        <v>67200</v>
      </c>
      <c r="CR68" s="39"/>
    </row>
    <row r="69" ht="15.75" customHeight="1">
      <c r="A69" s="157" t="s">
        <v>169</v>
      </c>
      <c r="B69" s="158" t="s">
        <v>170</v>
      </c>
      <c r="C69" s="158" t="s">
        <v>171</v>
      </c>
      <c r="D69" s="158" t="s">
        <v>172</v>
      </c>
      <c r="E69" s="158" t="s">
        <v>173</v>
      </c>
      <c r="F69" s="158" t="s">
        <v>174</v>
      </c>
      <c r="G69" s="158" t="s">
        <v>175</v>
      </c>
      <c r="H69" s="158" t="s">
        <v>176</v>
      </c>
      <c r="I69" s="158" t="s">
        <v>177</v>
      </c>
      <c r="J69" s="158" t="s">
        <v>178</v>
      </c>
      <c r="K69" s="158" t="s">
        <v>179</v>
      </c>
      <c r="L69" s="158" t="s">
        <v>180</v>
      </c>
      <c r="M69" s="159" t="s">
        <v>181</v>
      </c>
      <c r="N69" s="168"/>
      <c r="O69" s="169"/>
      <c r="P69" s="39"/>
      <c r="Q69" s="188" t="s">
        <v>169</v>
      </c>
      <c r="R69" s="158" t="s">
        <v>170</v>
      </c>
      <c r="S69" s="158" t="s">
        <v>171</v>
      </c>
      <c r="T69" s="158" t="s">
        <v>172</v>
      </c>
      <c r="U69" s="158" t="s">
        <v>173</v>
      </c>
      <c r="V69" s="158" t="s">
        <v>174</v>
      </c>
      <c r="W69" s="158" t="s">
        <v>175</v>
      </c>
      <c r="X69" s="158" t="s">
        <v>176</v>
      </c>
      <c r="Y69" s="158" t="s">
        <v>177</v>
      </c>
      <c r="Z69" s="158" t="s">
        <v>178</v>
      </c>
      <c r="AA69" s="158" t="s">
        <v>179</v>
      </c>
      <c r="AB69" s="158" t="s">
        <v>180</v>
      </c>
      <c r="AC69" s="159" t="s">
        <v>181</v>
      </c>
      <c r="AD69" s="169"/>
      <c r="AE69" s="170"/>
      <c r="AF69" s="39"/>
      <c r="AG69" s="188" t="s">
        <v>169</v>
      </c>
      <c r="AH69" s="158" t="s">
        <v>170</v>
      </c>
      <c r="AI69" s="158" t="s">
        <v>171</v>
      </c>
      <c r="AJ69" s="158" t="s">
        <v>172</v>
      </c>
      <c r="AK69" s="158" t="s">
        <v>173</v>
      </c>
      <c r="AL69" s="158" t="s">
        <v>174</v>
      </c>
      <c r="AM69" s="158" t="s">
        <v>175</v>
      </c>
      <c r="AN69" s="158" t="s">
        <v>176</v>
      </c>
      <c r="AO69" s="158" t="s">
        <v>177</v>
      </c>
      <c r="AP69" s="158" t="s">
        <v>178</v>
      </c>
      <c r="AQ69" s="158" t="s">
        <v>179</v>
      </c>
      <c r="AR69" s="158" t="s">
        <v>180</v>
      </c>
      <c r="AS69" s="159" t="s">
        <v>181</v>
      </c>
      <c r="AT69" s="169"/>
      <c r="AU69" s="200"/>
      <c r="AV69" s="39"/>
      <c r="AW69" s="188" t="s">
        <v>169</v>
      </c>
      <c r="AX69" s="158" t="s">
        <v>170</v>
      </c>
      <c r="AY69" s="158" t="s">
        <v>171</v>
      </c>
      <c r="AZ69" s="158" t="s">
        <v>172</v>
      </c>
      <c r="BA69" s="158" t="s">
        <v>173</v>
      </c>
      <c r="BB69" s="158" t="s">
        <v>174</v>
      </c>
      <c r="BC69" s="158" t="s">
        <v>175</v>
      </c>
      <c r="BD69" s="158" t="s">
        <v>176</v>
      </c>
      <c r="BE69" s="158" t="s">
        <v>177</v>
      </c>
      <c r="BF69" s="158" t="s">
        <v>178</v>
      </c>
      <c r="BG69" s="158" t="s">
        <v>179</v>
      </c>
      <c r="BH69" s="158" t="s">
        <v>180</v>
      </c>
      <c r="BI69" s="159" t="s">
        <v>181</v>
      </c>
      <c r="BJ69" s="169"/>
      <c r="BK69" s="185"/>
      <c r="BL69" s="39"/>
      <c r="BM69" s="188" t="s">
        <v>169</v>
      </c>
      <c r="BN69" s="158" t="s">
        <v>170</v>
      </c>
      <c r="BO69" s="158" t="s">
        <v>171</v>
      </c>
      <c r="BP69" s="158" t="s">
        <v>172</v>
      </c>
      <c r="BQ69" s="158" t="s">
        <v>173</v>
      </c>
      <c r="BR69" s="158" t="s">
        <v>174</v>
      </c>
      <c r="BS69" s="158" t="s">
        <v>175</v>
      </c>
      <c r="BT69" s="158" t="s">
        <v>176</v>
      </c>
      <c r="BU69" s="158" t="s">
        <v>177</v>
      </c>
      <c r="BV69" s="158" t="s">
        <v>178</v>
      </c>
      <c r="BW69" s="158" t="s">
        <v>179</v>
      </c>
      <c r="BX69" s="158" t="s">
        <v>180</v>
      </c>
      <c r="BY69" s="159" t="s">
        <v>181</v>
      </c>
      <c r="BZ69" s="169"/>
      <c r="CA69" s="200"/>
      <c r="CB69" s="39"/>
      <c r="CC69" s="188" t="s">
        <v>169</v>
      </c>
      <c r="CD69" s="158" t="s">
        <v>170</v>
      </c>
      <c r="CE69" s="158" t="s">
        <v>171</v>
      </c>
      <c r="CF69" s="158" t="s">
        <v>172</v>
      </c>
      <c r="CG69" s="158" t="s">
        <v>173</v>
      </c>
      <c r="CH69" s="158" t="s">
        <v>174</v>
      </c>
      <c r="CI69" s="158" t="s">
        <v>175</v>
      </c>
      <c r="CJ69" s="158" t="s">
        <v>176</v>
      </c>
      <c r="CK69" s="158" t="s">
        <v>177</v>
      </c>
      <c r="CL69" s="158" t="s">
        <v>178</v>
      </c>
      <c r="CM69" s="158" t="s">
        <v>179</v>
      </c>
      <c r="CN69" s="158" t="s">
        <v>180</v>
      </c>
      <c r="CO69" s="159" t="s">
        <v>181</v>
      </c>
      <c r="CP69" s="169"/>
      <c r="CQ69" s="200"/>
      <c r="CR69" s="39"/>
    </row>
    <row r="70" ht="16.5" customHeight="1">
      <c r="A70" s="166" t="s">
        <v>182</v>
      </c>
      <c r="B70" s="167">
        <v>1200.0</v>
      </c>
      <c r="C70" s="167">
        <v>1200.0</v>
      </c>
      <c r="D70" s="167">
        <v>1200.0</v>
      </c>
      <c r="E70" s="167">
        <v>1200.0</v>
      </c>
      <c r="F70" s="167">
        <v>1200.0</v>
      </c>
      <c r="G70" s="167">
        <v>1200.0</v>
      </c>
      <c r="H70" s="167">
        <v>1200.0</v>
      </c>
      <c r="I70" s="167">
        <v>1200.0</v>
      </c>
      <c r="J70" s="167">
        <v>1200.0</v>
      </c>
      <c r="K70" s="167">
        <v>1200.0</v>
      </c>
      <c r="L70" s="167">
        <v>1200.0</v>
      </c>
      <c r="M70" s="167">
        <v>1200.0</v>
      </c>
      <c r="N70" s="177" t="s">
        <v>190</v>
      </c>
      <c r="O70" s="190">
        <f>O68-O66</f>
        <v>18526.5</v>
      </c>
      <c r="P70" s="39"/>
      <c r="Q70" s="166" t="s">
        <v>182</v>
      </c>
      <c r="R70" s="167">
        <v>1200.0</v>
      </c>
      <c r="S70" s="167">
        <v>1200.0</v>
      </c>
      <c r="T70" s="167">
        <v>1200.0</v>
      </c>
      <c r="U70" s="167">
        <v>1200.0</v>
      </c>
      <c r="V70" s="167">
        <v>1200.0</v>
      </c>
      <c r="W70" s="167">
        <v>1200.0</v>
      </c>
      <c r="X70" s="167">
        <v>1200.0</v>
      </c>
      <c r="Y70" s="167">
        <v>1200.0</v>
      </c>
      <c r="Z70" s="167">
        <v>1200.0</v>
      </c>
      <c r="AA70" s="167">
        <v>1200.0</v>
      </c>
      <c r="AB70" s="167">
        <v>1200.0</v>
      </c>
      <c r="AC70" s="167">
        <v>1200.0</v>
      </c>
      <c r="AD70" s="202" t="s">
        <v>190</v>
      </c>
      <c r="AE70" s="192">
        <f>AE68-AE66</f>
        <v>22185.7843</v>
      </c>
      <c r="AF70" s="39"/>
      <c r="AG70" s="166" t="s">
        <v>182</v>
      </c>
      <c r="AH70" s="167">
        <v>1200.0</v>
      </c>
      <c r="AI70" s="167">
        <v>1200.0</v>
      </c>
      <c r="AJ70" s="167">
        <v>1200.0</v>
      </c>
      <c r="AK70" s="167">
        <v>1200.0</v>
      </c>
      <c r="AL70" s="167">
        <v>1200.0</v>
      </c>
      <c r="AM70" s="167">
        <v>1200.0</v>
      </c>
      <c r="AN70" s="167">
        <v>1200.0</v>
      </c>
      <c r="AO70" s="167">
        <v>1200.0</v>
      </c>
      <c r="AP70" s="167">
        <v>1200.0</v>
      </c>
      <c r="AQ70" s="167">
        <v>1200.0</v>
      </c>
      <c r="AR70" s="167">
        <v>1200.0</v>
      </c>
      <c r="AS70" s="167">
        <v>1200.0</v>
      </c>
      <c r="AT70" s="202" t="s">
        <v>190</v>
      </c>
      <c r="AU70" s="203">
        <f>SUM(AH66:AS66)</f>
        <v>30552.5</v>
      </c>
      <c r="AV70" s="39"/>
      <c r="AW70" s="166" t="s">
        <v>182</v>
      </c>
      <c r="AX70" s="167">
        <v>1200.0</v>
      </c>
      <c r="AY70" s="167">
        <v>1200.0</v>
      </c>
      <c r="AZ70" s="167">
        <v>1200.0</v>
      </c>
      <c r="BA70" s="167">
        <v>1200.0</v>
      </c>
      <c r="BB70" s="167">
        <v>1200.0</v>
      </c>
      <c r="BC70" s="167">
        <v>1200.0</v>
      </c>
      <c r="BD70" s="167">
        <v>1200.0</v>
      </c>
      <c r="BE70" s="167">
        <v>1200.0</v>
      </c>
      <c r="BF70" s="167">
        <v>1200.0</v>
      </c>
      <c r="BG70" s="167">
        <v>1200.0</v>
      </c>
      <c r="BH70" s="167">
        <v>1200.0</v>
      </c>
      <c r="BI70" s="167">
        <v>1200.0</v>
      </c>
      <c r="BJ70" s="202" t="s">
        <v>190</v>
      </c>
      <c r="BK70" s="193">
        <f>BK68-BK66</f>
        <v>38597.5</v>
      </c>
      <c r="BL70" s="39"/>
      <c r="BM70" s="166" t="s">
        <v>182</v>
      </c>
      <c r="BN70" s="167">
        <v>1200.0</v>
      </c>
      <c r="BO70" s="167">
        <v>1200.0</v>
      </c>
      <c r="BP70" s="167">
        <v>1200.0</v>
      </c>
      <c r="BQ70" s="167">
        <v>1200.0</v>
      </c>
      <c r="BR70" s="167">
        <v>1200.0</v>
      </c>
      <c r="BS70" s="167">
        <v>1200.0</v>
      </c>
      <c r="BT70" s="167">
        <v>1200.0</v>
      </c>
      <c r="BU70" s="167">
        <v>1200.0</v>
      </c>
      <c r="BV70" s="167">
        <v>1200.0</v>
      </c>
      <c r="BW70" s="167">
        <v>1200.0</v>
      </c>
      <c r="BX70" s="167">
        <v>1200.0</v>
      </c>
      <c r="BY70" s="167">
        <v>1200.0</v>
      </c>
      <c r="BZ70" s="202" t="s">
        <v>190</v>
      </c>
      <c r="CA70" s="199">
        <f>CA68-CA66</f>
        <v>12027</v>
      </c>
      <c r="CB70" s="39"/>
      <c r="CC70" s="166" t="s">
        <v>182</v>
      </c>
      <c r="CD70" s="167">
        <v>1200.0</v>
      </c>
      <c r="CE70" s="167">
        <v>1200.0</v>
      </c>
      <c r="CF70" s="167">
        <v>1200.0</v>
      </c>
      <c r="CG70" s="167">
        <v>1200.0</v>
      </c>
      <c r="CH70" s="167">
        <v>1200.0</v>
      </c>
      <c r="CI70" s="167">
        <v>1200.0</v>
      </c>
      <c r="CJ70" s="167">
        <v>1200.0</v>
      </c>
      <c r="CK70" s="167">
        <v>1200.0</v>
      </c>
      <c r="CL70" s="167">
        <v>1200.0</v>
      </c>
      <c r="CM70" s="167">
        <v>1200.0</v>
      </c>
      <c r="CN70" s="167">
        <v>1200.0</v>
      </c>
      <c r="CO70" s="167">
        <v>1200.0</v>
      </c>
      <c r="CP70" s="174" t="s">
        <v>183</v>
      </c>
      <c r="CQ70" s="199">
        <f>SUM(CD66:CO66)</f>
        <v>49935.5</v>
      </c>
      <c r="CR70" s="39"/>
    </row>
    <row r="71" ht="15.75" customHeight="1">
      <c r="A71" s="166" t="s">
        <v>184</v>
      </c>
      <c r="B71" s="167">
        <f t="shared" ref="B71:M71" si="195">B73*3.5%/12</f>
        <v>1733.375</v>
      </c>
      <c r="C71" s="167">
        <f t="shared" si="195"/>
        <v>1729.875</v>
      </c>
      <c r="D71" s="167">
        <f t="shared" si="195"/>
        <v>1726.375</v>
      </c>
      <c r="E71" s="167">
        <f t="shared" si="195"/>
        <v>1722.875</v>
      </c>
      <c r="F71" s="167">
        <f t="shared" si="195"/>
        <v>1719.375</v>
      </c>
      <c r="G71" s="167">
        <f t="shared" si="195"/>
        <v>1715.875</v>
      </c>
      <c r="H71" s="167">
        <f t="shared" si="195"/>
        <v>1712.375</v>
      </c>
      <c r="I71" s="167">
        <f t="shared" si="195"/>
        <v>1708.875</v>
      </c>
      <c r="J71" s="167">
        <f t="shared" si="195"/>
        <v>1705.375</v>
      </c>
      <c r="K71" s="167">
        <f t="shared" si="195"/>
        <v>1701.875</v>
      </c>
      <c r="L71" s="167">
        <f t="shared" si="195"/>
        <v>1698.375</v>
      </c>
      <c r="M71" s="167">
        <f t="shared" si="195"/>
        <v>1694.875</v>
      </c>
      <c r="N71" s="168"/>
      <c r="O71" s="169"/>
      <c r="P71" s="39"/>
      <c r="Q71" s="166" t="s">
        <v>184</v>
      </c>
      <c r="R71" s="167">
        <f t="shared" ref="R71:AC71" si="196">R73*3.5%/12</f>
        <v>1358.251621</v>
      </c>
      <c r="S71" s="167">
        <f t="shared" si="196"/>
        <v>1343.954238</v>
      </c>
      <c r="T71" s="167">
        <f t="shared" si="196"/>
        <v>1329.656854</v>
      </c>
      <c r="U71" s="167">
        <f t="shared" si="196"/>
        <v>1315.359471</v>
      </c>
      <c r="V71" s="167">
        <f t="shared" si="196"/>
        <v>1301.062088</v>
      </c>
      <c r="W71" s="167">
        <f t="shared" si="196"/>
        <v>1286.764704</v>
      </c>
      <c r="X71" s="167">
        <f t="shared" si="196"/>
        <v>1272.467321</v>
      </c>
      <c r="Y71" s="167">
        <f t="shared" si="196"/>
        <v>1258.169938</v>
      </c>
      <c r="Z71" s="167">
        <f t="shared" si="196"/>
        <v>1243.872554</v>
      </c>
      <c r="AA71" s="167">
        <f t="shared" si="196"/>
        <v>1229.575171</v>
      </c>
      <c r="AB71" s="167">
        <f t="shared" si="196"/>
        <v>1215.277788</v>
      </c>
      <c r="AC71" s="167">
        <f t="shared" si="196"/>
        <v>1200.980404</v>
      </c>
      <c r="AD71" s="169"/>
      <c r="AE71" s="170"/>
      <c r="AF71" s="39"/>
      <c r="AG71" s="166" t="s">
        <v>184</v>
      </c>
      <c r="AH71" s="167">
        <f t="shared" ref="AH71:AS71" si="197">AH73*3.5%/12</f>
        <v>1323.291667</v>
      </c>
      <c r="AI71" s="167">
        <f t="shared" si="197"/>
        <v>1319.791667</v>
      </c>
      <c r="AJ71" s="167">
        <f t="shared" si="197"/>
        <v>1316.291667</v>
      </c>
      <c r="AK71" s="167">
        <f t="shared" si="197"/>
        <v>1312.791667</v>
      </c>
      <c r="AL71" s="167">
        <f t="shared" si="197"/>
        <v>1309.291667</v>
      </c>
      <c r="AM71" s="167">
        <f t="shared" si="197"/>
        <v>1305.791667</v>
      </c>
      <c r="AN71" s="167">
        <f t="shared" si="197"/>
        <v>1302.291667</v>
      </c>
      <c r="AO71" s="167">
        <f t="shared" si="197"/>
        <v>1298.791667</v>
      </c>
      <c r="AP71" s="167">
        <f t="shared" si="197"/>
        <v>1295.291667</v>
      </c>
      <c r="AQ71" s="167">
        <f t="shared" si="197"/>
        <v>1291.791667</v>
      </c>
      <c r="AR71" s="167">
        <f t="shared" si="197"/>
        <v>1288.291667</v>
      </c>
      <c r="AS71" s="167">
        <f t="shared" si="197"/>
        <v>1284.791667</v>
      </c>
      <c r="AT71" s="169"/>
      <c r="AU71" s="169"/>
      <c r="AV71" s="39"/>
      <c r="AW71" s="166" t="s">
        <v>184</v>
      </c>
      <c r="AX71" s="175">
        <f t="shared" ref="AX71:BI71" si="198">AX73*3.5%/12</f>
        <v>2460.791667</v>
      </c>
      <c r="AY71" s="175">
        <f t="shared" si="198"/>
        <v>2457.291667</v>
      </c>
      <c r="AZ71" s="175">
        <f t="shared" si="198"/>
        <v>2453.791667</v>
      </c>
      <c r="BA71" s="175">
        <f t="shared" si="198"/>
        <v>2450.291667</v>
      </c>
      <c r="BB71" s="175">
        <f t="shared" si="198"/>
        <v>2446.791667</v>
      </c>
      <c r="BC71" s="175">
        <f t="shared" si="198"/>
        <v>2443.291667</v>
      </c>
      <c r="BD71" s="175">
        <f t="shared" si="198"/>
        <v>2439.791667</v>
      </c>
      <c r="BE71" s="175">
        <f t="shared" si="198"/>
        <v>2436.291667</v>
      </c>
      <c r="BF71" s="175">
        <f t="shared" si="198"/>
        <v>2432.791667</v>
      </c>
      <c r="BG71" s="175">
        <f t="shared" si="198"/>
        <v>2429.291667</v>
      </c>
      <c r="BH71" s="175">
        <f t="shared" si="198"/>
        <v>2425.791667</v>
      </c>
      <c r="BI71" s="175">
        <f t="shared" si="198"/>
        <v>2422.291667</v>
      </c>
      <c r="BJ71" s="169"/>
      <c r="BK71" s="185"/>
      <c r="BL71" s="39"/>
      <c r="BM71" s="166" t="s">
        <v>184</v>
      </c>
      <c r="BN71" s="175">
        <f t="shared" ref="BN71:BY71" si="199">BN73*3.5%/12</f>
        <v>2275</v>
      </c>
      <c r="BO71" s="175">
        <f t="shared" si="199"/>
        <v>2271.5</v>
      </c>
      <c r="BP71" s="175">
        <f t="shared" si="199"/>
        <v>2268</v>
      </c>
      <c r="BQ71" s="175">
        <f t="shared" si="199"/>
        <v>2264.5</v>
      </c>
      <c r="BR71" s="175">
        <f t="shared" si="199"/>
        <v>2261</v>
      </c>
      <c r="BS71" s="175">
        <f t="shared" si="199"/>
        <v>2257.5</v>
      </c>
      <c r="BT71" s="175">
        <f t="shared" si="199"/>
        <v>2254</v>
      </c>
      <c r="BU71" s="175">
        <f t="shared" si="199"/>
        <v>2250.5</v>
      </c>
      <c r="BV71" s="175">
        <f t="shared" si="199"/>
        <v>2247</v>
      </c>
      <c r="BW71" s="175">
        <f t="shared" si="199"/>
        <v>2243.5</v>
      </c>
      <c r="BX71" s="175">
        <f t="shared" si="199"/>
        <v>2240</v>
      </c>
      <c r="BY71" s="175">
        <f t="shared" si="199"/>
        <v>2236.5</v>
      </c>
      <c r="BZ71" s="169"/>
      <c r="CA71" s="204"/>
      <c r="CB71" s="39"/>
      <c r="CC71" s="166" t="s">
        <v>184</v>
      </c>
      <c r="CD71" s="175">
        <f t="shared" ref="CD71:CO71" si="200">CD73*3.5%/12</f>
        <v>2938.541667</v>
      </c>
      <c r="CE71" s="175">
        <f t="shared" si="200"/>
        <v>2935.041667</v>
      </c>
      <c r="CF71" s="175">
        <f t="shared" si="200"/>
        <v>2931.541667</v>
      </c>
      <c r="CG71" s="175">
        <f t="shared" si="200"/>
        <v>2928.041667</v>
      </c>
      <c r="CH71" s="175">
        <f t="shared" si="200"/>
        <v>2924.541667</v>
      </c>
      <c r="CI71" s="175">
        <f t="shared" si="200"/>
        <v>2921.041667</v>
      </c>
      <c r="CJ71" s="175">
        <f t="shared" si="200"/>
        <v>2917.541667</v>
      </c>
      <c r="CK71" s="175">
        <f t="shared" si="200"/>
        <v>2914.041667</v>
      </c>
      <c r="CL71" s="175">
        <f t="shared" si="200"/>
        <v>2910.541667</v>
      </c>
      <c r="CM71" s="175">
        <f t="shared" si="200"/>
        <v>2907.041667</v>
      </c>
      <c r="CN71" s="175">
        <f t="shared" si="200"/>
        <v>2903.541667</v>
      </c>
      <c r="CO71" s="175">
        <f t="shared" si="200"/>
        <v>2900.041667</v>
      </c>
      <c r="CP71" s="176"/>
      <c r="CQ71" s="204"/>
      <c r="CR71" s="39"/>
    </row>
    <row r="72" ht="16.5" customHeight="1">
      <c r="A72" s="166" t="s">
        <v>185</v>
      </c>
      <c r="B72" s="167">
        <f t="shared" ref="B72:M72" si="201">B70+B71</f>
        <v>2933.375</v>
      </c>
      <c r="C72" s="167">
        <f t="shared" si="201"/>
        <v>2929.875</v>
      </c>
      <c r="D72" s="167">
        <f t="shared" si="201"/>
        <v>2926.375</v>
      </c>
      <c r="E72" s="167">
        <f t="shared" si="201"/>
        <v>2922.875</v>
      </c>
      <c r="F72" s="167">
        <f t="shared" si="201"/>
        <v>2919.375</v>
      </c>
      <c r="G72" s="167">
        <f t="shared" si="201"/>
        <v>2915.875</v>
      </c>
      <c r="H72" s="167">
        <f t="shared" si="201"/>
        <v>2912.375</v>
      </c>
      <c r="I72" s="167">
        <f t="shared" si="201"/>
        <v>2908.875</v>
      </c>
      <c r="J72" s="167">
        <f t="shared" si="201"/>
        <v>2905.375</v>
      </c>
      <c r="K72" s="167">
        <f t="shared" si="201"/>
        <v>2901.875</v>
      </c>
      <c r="L72" s="167">
        <f t="shared" si="201"/>
        <v>2898.375</v>
      </c>
      <c r="M72" s="167">
        <f t="shared" si="201"/>
        <v>2894.875</v>
      </c>
      <c r="N72" s="177" t="s">
        <v>185</v>
      </c>
      <c r="O72" s="178">
        <f>SUM(B72:M72)</f>
        <v>34969.5</v>
      </c>
      <c r="P72" s="39"/>
      <c r="Q72" s="166" t="s">
        <v>185</v>
      </c>
      <c r="R72" s="179">
        <f t="shared" ref="R72:AC72" si="202">R71+R70</f>
        <v>2558.251621</v>
      </c>
      <c r="S72" s="179">
        <f t="shared" si="202"/>
        <v>2543.954238</v>
      </c>
      <c r="T72" s="179">
        <f t="shared" si="202"/>
        <v>2529.656854</v>
      </c>
      <c r="U72" s="179">
        <f t="shared" si="202"/>
        <v>2515.359471</v>
      </c>
      <c r="V72" s="179">
        <f t="shared" si="202"/>
        <v>2501.062088</v>
      </c>
      <c r="W72" s="179">
        <f t="shared" si="202"/>
        <v>2486.764704</v>
      </c>
      <c r="X72" s="179">
        <f t="shared" si="202"/>
        <v>2472.467321</v>
      </c>
      <c r="Y72" s="179">
        <f t="shared" si="202"/>
        <v>2458.169938</v>
      </c>
      <c r="Z72" s="179">
        <f t="shared" si="202"/>
        <v>2443.872554</v>
      </c>
      <c r="AA72" s="179">
        <f t="shared" si="202"/>
        <v>2429.575171</v>
      </c>
      <c r="AB72" s="179">
        <f t="shared" si="202"/>
        <v>2415.277788</v>
      </c>
      <c r="AC72" s="179">
        <f t="shared" si="202"/>
        <v>2400.980404</v>
      </c>
      <c r="AD72" s="180" t="s">
        <v>185</v>
      </c>
      <c r="AE72" s="181">
        <f>SUM(R72:AC72)</f>
        <v>29755.39215</v>
      </c>
      <c r="AF72" s="39"/>
      <c r="AG72" s="166" t="s">
        <v>185</v>
      </c>
      <c r="AH72" s="175">
        <f t="shared" ref="AH72:AS72" si="203">AH71+AH70</f>
        <v>2523.291667</v>
      </c>
      <c r="AI72" s="175">
        <f t="shared" si="203"/>
        <v>2519.791667</v>
      </c>
      <c r="AJ72" s="175">
        <f t="shared" si="203"/>
        <v>2516.291667</v>
      </c>
      <c r="AK72" s="175">
        <f t="shared" si="203"/>
        <v>2512.791667</v>
      </c>
      <c r="AL72" s="175">
        <f t="shared" si="203"/>
        <v>2509.291667</v>
      </c>
      <c r="AM72" s="175">
        <f t="shared" si="203"/>
        <v>2505.791667</v>
      </c>
      <c r="AN72" s="175">
        <f t="shared" si="203"/>
        <v>2502.291667</v>
      </c>
      <c r="AO72" s="175">
        <f t="shared" si="203"/>
        <v>2498.791667</v>
      </c>
      <c r="AP72" s="175">
        <f t="shared" si="203"/>
        <v>2495.291667</v>
      </c>
      <c r="AQ72" s="175">
        <f t="shared" si="203"/>
        <v>2491.791667</v>
      </c>
      <c r="AR72" s="175">
        <f t="shared" si="203"/>
        <v>2488.291667</v>
      </c>
      <c r="AS72" s="175">
        <f t="shared" si="203"/>
        <v>2484.791667</v>
      </c>
      <c r="AT72" s="180" t="s">
        <v>185</v>
      </c>
      <c r="AU72" s="203">
        <f>SUM(AH72:AS72)</f>
        <v>30048.5</v>
      </c>
      <c r="AV72" s="39"/>
      <c r="AW72" s="166" t="s">
        <v>185</v>
      </c>
      <c r="AX72" s="175">
        <f t="shared" ref="AX72:BI72" si="204">AX71+AX70</f>
        <v>3660.791667</v>
      </c>
      <c r="AY72" s="175">
        <f t="shared" si="204"/>
        <v>3657.291667</v>
      </c>
      <c r="AZ72" s="175">
        <f t="shared" si="204"/>
        <v>3653.791667</v>
      </c>
      <c r="BA72" s="175">
        <f t="shared" si="204"/>
        <v>3650.291667</v>
      </c>
      <c r="BB72" s="175">
        <f t="shared" si="204"/>
        <v>3646.791667</v>
      </c>
      <c r="BC72" s="175">
        <f t="shared" si="204"/>
        <v>3643.291667</v>
      </c>
      <c r="BD72" s="175">
        <f t="shared" si="204"/>
        <v>3639.791667</v>
      </c>
      <c r="BE72" s="175">
        <f t="shared" si="204"/>
        <v>3636.291667</v>
      </c>
      <c r="BF72" s="175">
        <f t="shared" si="204"/>
        <v>3632.791667</v>
      </c>
      <c r="BG72" s="175">
        <f t="shared" si="204"/>
        <v>3629.291667</v>
      </c>
      <c r="BH72" s="175">
        <f t="shared" si="204"/>
        <v>3625.791667</v>
      </c>
      <c r="BI72" s="175">
        <f t="shared" si="204"/>
        <v>3622.291667</v>
      </c>
      <c r="BJ72" s="180" t="s">
        <v>185</v>
      </c>
      <c r="BK72" s="183">
        <f>SUM(AX72:BI72)</f>
        <v>43698.5</v>
      </c>
      <c r="BL72" s="39"/>
      <c r="BM72" s="166" t="s">
        <v>185</v>
      </c>
      <c r="BN72" s="175">
        <f t="shared" ref="BN72:BY72" si="205">BN71+BN70</f>
        <v>3475</v>
      </c>
      <c r="BO72" s="175">
        <f t="shared" si="205"/>
        <v>3471.5</v>
      </c>
      <c r="BP72" s="175">
        <f t="shared" si="205"/>
        <v>3468</v>
      </c>
      <c r="BQ72" s="175">
        <f t="shared" si="205"/>
        <v>3464.5</v>
      </c>
      <c r="BR72" s="175">
        <f t="shared" si="205"/>
        <v>3461</v>
      </c>
      <c r="BS72" s="175">
        <f t="shared" si="205"/>
        <v>3457.5</v>
      </c>
      <c r="BT72" s="175">
        <f t="shared" si="205"/>
        <v>3454</v>
      </c>
      <c r="BU72" s="175">
        <f t="shared" si="205"/>
        <v>3450.5</v>
      </c>
      <c r="BV72" s="175">
        <f t="shared" si="205"/>
        <v>3447</v>
      </c>
      <c r="BW72" s="175">
        <f t="shared" si="205"/>
        <v>3443.5</v>
      </c>
      <c r="BX72" s="175">
        <f t="shared" si="205"/>
        <v>3440</v>
      </c>
      <c r="BY72" s="175">
        <f t="shared" si="205"/>
        <v>3436.5</v>
      </c>
      <c r="BZ72" s="180" t="s">
        <v>185</v>
      </c>
      <c r="CA72" s="199">
        <f>SUM(BN72:BY72)</f>
        <v>41469</v>
      </c>
      <c r="CB72" s="39"/>
      <c r="CC72" s="166" t="s">
        <v>185</v>
      </c>
      <c r="CD72" s="175">
        <f t="shared" ref="CD72:CO72" si="206">CD71+CD70</f>
        <v>4138.541667</v>
      </c>
      <c r="CE72" s="175">
        <f t="shared" si="206"/>
        <v>4135.041667</v>
      </c>
      <c r="CF72" s="175">
        <f t="shared" si="206"/>
        <v>4131.541667</v>
      </c>
      <c r="CG72" s="175">
        <f t="shared" si="206"/>
        <v>4128.041667</v>
      </c>
      <c r="CH72" s="175">
        <f t="shared" si="206"/>
        <v>4124.541667</v>
      </c>
      <c r="CI72" s="175">
        <f t="shared" si="206"/>
        <v>4121.041667</v>
      </c>
      <c r="CJ72" s="175">
        <f t="shared" si="206"/>
        <v>4117.541667</v>
      </c>
      <c r="CK72" s="175">
        <f t="shared" si="206"/>
        <v>4114.041667</v>
      </c>
      <c r="CL72" s="175">
        <f t="shared" si="206"/>
        <v>4110.541667</v>
      </c>
      <c r="CM72" s="175">
        <f t="shared" si="206"/>
        <v>4107.041667</v>
      </c>
      <c r="CN72" s="175">
        <f t="shared" si="206"/>
        <v>4103.541667</v>
      </c>
      <c r="CO72" s="175">
        <f t="shared" si="206"/>
        <v>4100.041667</v>
      </c>
      <c r="CP72" s="174" t="s">
        <v>185</v>
      </c>
      <c r="CQ72" s="199">
        <f>SUM(CD72:CO72)</f>
        <v>49431.5</v>
      </c>
      <c r="CR72" s="39"/>
    </row>
    <row r="73" ht="15.75" customHeight="1">
      <c r="A73" s="166" t="s">
        <v>186</v>
      </c>
      <c r="B73" s="167">
        <f>M67-M64</f>
        <v>594300</v>
      </c>
      <c r="C73" s="167">
        <f t="shared" ref="C73:M73" si="207">B73-B70</f>
        <v>593100</v>
      </c>
      <c r="D73" s="167">
        <f t="shared" si="207"/>
        <v>591900</v>
      </c>
      <c r="E73" s="167">
        <f t="shared" si="207"/>
        <v>590700</v>
      </c>
      <c r="F73" s="167">
        <f t="shared" si="207"/>
        <v>589500</v>
      </c>
      <c r="G73" s="167">
        <f t="shared" si="207"/>
        <v>588300</v>
      </c>
      <c r="H73" s="167">
        <f t="shared" si="207"/>
        <v>587100</v>
      </c>
      <c r="I73" s="167">
        <f t="shared" si="207"/>
        <v>585900</v>
      </c>
      <c r="J73" s="167">
        <f t="shared" si="207"/>
        <v>584700</v>
      </c>
      <c r="K73" s="167">
        <f t="shared" si="207"/>
        <v>583500</v>
      </c>
      <c r="L73" s="167">
        <f t="shared" si="207"/>
        <v>582300</v>
      </c>
      <c r="M73" s="167">
        <f t="shared" si="207"/>
        <v>581100</v>
      </c>
      <c r="N73" s="168"/>
      <c r="O73" s="169"/>
      <c r="P73" s="39"/>
      <c r="Q73" s="166" t="s">
        <v>186</v>
      </c>
      <c r="R73" s="179">
        <v>465686.27</v>
      </c>
      <c r="S73" s="179">
        <v>460784.31</v>
      </c>
      <c r="T73" s="179">
        <v>455882.35</v>
      </c>
      <c r="U73" s="179">
        <v>450980.39</v>
      </c>
      <c r="V73" s="179">
        <v>446078.43</v>
      </c>
      <c r="W73" s="179">
        <v>441176.47</v>
      </c>
      <c r="X73" s="179">
        <v>436274.51</v>
      </c>
      <c r="Y73" s="179">
        <v>431372.55</v>
      </c>
      <c r="Z73" s="179">
        <v>426470.59</v>
      </c>
      <c r="AA73" s="179">
        <v>421568.63</v>
      </c>
      <c r="AB73" s="179">
        <v>416666.67</v>
      </c>
      <c r="AC73" s="179">
        <v>411764.71</v>
      </c>
      <c r="AD73" s="169"/>
      <c r="AE73" s="170"/>
      <c r="AF73" s="39"/>
      <c r="AG73" s="166" t="s">
        <v>186</v>
      </c>
      <c r="AH73" s="175">
        <f>AS67-AS64</f>
        <v>453700</v>
      </c>
      <c r="AI73" s="175">
        <f t="shared" ref="AI73:AS73" si="208">AH73-AH70</f>
        <v>452500</v>
      </c>
      <c r="AJ73" s="175">
        <f t="shared" si="208"/>
        <v>451300</v>
      </c>
      <c r="AK73" s="175">
        <f t="shared" si="208"/>
        <v>450100</v>
      </c>
      <c r="AL73" s="175">
        <f t="shared" si="208"/>
        <v>448900</v>
      </c>
      <c r="AM73" s="175">
        <f t="shared" si="208"/>
        <v>447700</v>
      </c>
      <c r="AN73" s="175">
        <f t="shared" si="208"/>
        <v>446500</v>
      </c>
      <c r="AO73" s="175">
        <f t="shared" si="208"/>
        <v>445300</v>
      </c>
      <c r="AP73" s="175">
        <f t="shared" si="208"/>
        <v>444100</v>
      </c>
      <c r="AQ73" s="175">
        <f t="shared" si="208"/>
        <v>442900</v>
      </c>
      <c r="AR73" s="175">
        <f t="shared" si="208"/>
        <v>441700</v>
      </c>
      <c r="AS73" s="175">
        <f t="shared" si="208"/>
        <v>440500</v>
      </c>
      <c r="AT73" s="169"/>
      <c r="AU73" s="200"/>
      <c r="AV73" s="39"/>
      <c r="AW73" s="166" t="s">
        <v>186</v>
      </c>
      <c r="AX73" s="175">
        <f>BI67-BI64</f>
        <v>843700</v>
      </c>
      <c r="AY73" s="175">
        <f t="shared" ref="AY73:BI73" si="209">AX73-AX70</f>
        <v>842500</v>
      </c>
      <c r="AZ73" s="175">
        <f t="shared" si="209"/>
        <v>841300</v>
      </c>
      <c r="BA73" s="175">
        <f t="shared" si="209"/>
        <v>840100</v>
      </c>
      <c r="BB73" s="175">
        <f t="shared" si="209"/>
        <v>838900</v>
      </c>
      <c r="BC73" s="175">
        <f t="shared" si="209"/>
        <v>837700</v>
      </c>
      <c r="BD73" s="175">
        <f t="shared" si="209"/>
        <v>836500</v>
      </c>
      <c r="BE73" s="175">
        <f t="shared" si="209"/>
        <v>835300</v>
      </c>
      <c r="BF73" s="175">
        <f t="shared" si="209"/>
        <v>834100</v>
      </c>
      <c r="BG73" s="175">
        <f t="shared" si="209"/>
        <v>832900</v>
      </c>
      <c r="BH73" s="175">
        <f t="shared" si="209"/>
        <v>831700</v>
      </c>
      <c r="BI73" s="175">
        <f t="shared" si="209"/>
        <v>830500</v>
      </c>
      <c r="BJ73" s="169"/>
      <c r="BK73" s="185"/>
      <c r="BL73" s="39"/>
      <c r="BM73" s="166" t="s">
        <v>186</v>
      </c>
      <c r="BN73" s="175">
        <f>BY67-BY64</f>
        <v>780000</v>
      </c>
      <c r="BO73" s="175">
        <f t="shared" ref="BO73:BY73" si="210">BN73-BN70</f>
        <v>778800</v>
      </c>
      <c r="BP73" s="175">
        <f t="shared" si="210"/>
        <v>777600</v>
      </c>
      <c r="BQ73" s="175">
        <f t="shared" si="210"/>
        <v>776400</v>
      </c>
      <c r="BR73" s="175">
        <f t="shared" si="210"/>
        <v>775200</v>
      </c>
      <c r="BS73" s="175">
        <f t="shared" si="210"/>
        <v>774000</v>
      </c>
      <c r="BT73" s="175">
        <f t="shared" si="210"/>
        <v>772800</v>
      </c>
      <c r="BU73" s="175">
        <f t="shared" si="210"/>
        <v>771600</v>
      </c>
      <c r="BV73" s="175">
        <f t="shared" si="210"/>
        <v>770400</v>
      </c>
      <c r="BW73" s="175">
        <f t="shared" si="210"/>
        <v>769200</v>
      </c>
      <c r="BX73" s="175">
        <f t="shared" si="210"/>
        <v>768000</v>
      </c>
      <c r="BY73" s="175">
        <f t="shared" si="210"/>
        <v>766800</v>
      </c>
      <c r="BZ73" s="169"/>
      <c r="CA73" s="200"/>
      <c r="CB73" s="39"/>
      <c r="CC73" s="166" t="s">
        <v>186</v>
      </c>
      <c r="CD73" s="175">
        <f>CO67-CO64</f>
        <v>1007500</v>
      </c>
      <c r="CE73" s="175">
        <f t="shared" ref="CE73:CO73" si="211">CD73-CD70</f>
        <v>1006300</v>
      </c>
      <c r="CF73" s="175">
        <f t="shared" si="211"/>
        <v>1005100</v>
      </c>
      <c r="CG73" s="175">
        <f t="shared" si="211"/>
        <v>1003900</v>
      </c>
      <c r="CH73" s="175">
        <f t="shared" si="211"/>
        <v>1002700</v>
      </c>
      <c r="CI73" s="175">
        <f t="shared" si="211"/>
        <v>1001500</v>
      </c>
      <c r="CJ73" s="175">
        <f t="shared" si="211"/>
        <v>1000300</v>
      </c>
      <c r="CK73" s="175">
        <f t="shared" si="211"/>
        <v>999100</v>
      </c>
      <c r="CL73" s="175">
        <f t="shared" si="211"/>
        <v>997900</v>
      </c>
      <c r="CM73" s="175">
        <f t="shared" si="211"/>
        <v>996700</v>
      </c>
      <c r="CN73" s="175">
        <f t="shared" si="211"/>
        <v>995500</v>
      </c>
      <c r="CO73" s="175">
        <f t="shared" si="211"/>
        <v>994300</v>
      </c>
      <c r="CP73" s="186"/>
      <c r="CQ73" s="200"/>
      <c r="CR73" s="39"/>
    </row>
    <row r="74" ht="16.5" customHeight="1">
      <c r="A74" s="166" t="s">
        <v>187</v>
      </c>
      <c r="B74" s="167">
        <v>4500.0</v>
      </c>
      <c r="C74" s="167">
        <v>4500.0</v>
      </c>
      <c r="D74" s="167">
        <v>4500.0</v>
      </c>
      <c r="E74" s="167">
        <v>4500.0</v>
      </c>
      <c r="F74" s="167">
        <v>4500.0</v>
      </c>
      <c r="G74" s="167">
        <v>4500.0</v>
      </c>
      <c r="H74" s="167">
        <v>4500.0</v>
      </c>
      <c r="I74" s="167">
        <v>4500.0</v>
      </c>
      <c r="J74" s="167">
        <v>4500.0</v>
      </c>
      <c r="K74" s="167">
        <v>4500.0</v>
      </c>
      <c r="L74" s="167">
        <v>4500.0</v>
      </c>
      <c r="M74" s="167">
        <v>4500.0</v>
      </c>
      <c r="N74" s="177" t="s">
        <v>188</v>
      </c>
      <c r="O74" s="178">
        <f>SUM(B74:M74)</f>
        <v>54000</v>
      </c>
      <c r="P74" s="39"/>
      <c r="Q74" s="166" t="s">
        <v>187</v>
      </c>
      <c r="R74" s="179">
        <v>4500.0</v>
      </c>
      <c r="S74" s="179">
        <v>4500.0</v>
      </c>
      <c r="T74" s="179">
        <v>4500.0</v>
      </c>
      <c r="U74" s="179">
        <v>4500.0</v>
      </c>
      <c r="V74" s="179">
        <v>4500.0</v>
      </c>
      <c r="W74" s="179">
        <v>4500.0</v>
      </c>
      <c r="X74" s="179">
        <v>4500.0</v>
      </c>
      <c r="Y74" s="179">
        <v>4500.0</v>
      </c>
      <c r="Z74" s="179">
        <v>4500.0</v>
      </c>
      <c r="AA74" s="179">
        <v>4500.0</v>
      </c>
      <c r="AB74" s="179">
        <v>4500.0</v>
      </c>
      <c r="AC74" s="179">
        <v>4500.0</v>
      </c>
      <c r="AD74" s="180" t="s">
        <v>188</v>
      </c>
      <c r="AE74" s="181">
        <f>SUM(R74:AC74)</f>
        <v>54000</v>
      </c>
      <c r="AF74" s="39"/>
      <c r="AG74" s="166" t="s">
        <v>187</v>
      </c>
      <c r="AH74" s="179">
        <v>3500.0</v>
      </c>
      <c r="AI74" s="179">
        <v>3500.0</v>
      </c>
      <c r="AJ74" s="179">
        <v>3500.0</v>
      </c>
      <c r="AK74" s="179">
        <v>3500.0</v>
      </c>
      <c r="AL74" s="179">
        <v>3500.0</v>
      </c>
      <c r="AM74" s="179">
        <v>3500.0</v>
      </c>
      <c r="AN74" s="179">
        <v>3500.0</v>
      </c>
      <c r="AO74" s="179">
        <v>3500.0</v>
      </c>
      <c r="AP74" s="179">
        <v>3500.0</v>
      </c>
      <c r="AQ74" s="179">
        <v>3500.0</v>
      </c>
      <c r="AR74" s="179">
        <v>3500.0</v>
      </c>
      <c r="AS74" s="179">
        <v>3500.0</v>
      </c>
      <c r="AT74" s="180" t="s">
        <v>188</v>
      </c>
      <c r="AU74" s="203">
        <f>SUM(AH74:AS74)</f>
        <v>42000</v>
      </c>
      <c r="AV74" s="39"/>
      <c r="AW74" s="166" t="s">
        <v>187</v>
      </c>
      <c r="AX74" s="175">
        <v>6900.0</v>
      </c>
      <c r="AY74" s="175">
        <v>6900.0</v>
      </c>
      <c r="AZ74" s="175">
        <v>6900.0</v>
      </c>
      <c r="BA74" s="175">
        <v>6900.0</v>
      </c>
      <c r="BB74" s="175">
        <v>6900.0</v>
      </c>
      <c r="BC74" s="175">
        <v>6900.0</v>
      </c>
      <c r="BD74" s="175">
        <v>6900.0</v>
      </c>
      <c r="BE74" s="175">
        <v>6900.0</v>
      </c>
      <c r="BF74" s="175">
        <v>6900.0</v>
      </c>
      <c r="BG74" s="175">
        <v>6900.0</v>
      </c>
      <c r="BH74" s="175">
        <v>6900.0</v>
      </c>
      <c r="BI74" s="175">
        <v>6900.0</v>
      </c>
      <c r="BJ74" s="180" t="s">
        <v>188</v>
      </c>
      <c r="BK74" s="183">
        <f>SUM(AX74:BI74)</f>
        <v>82800</v>
      </c>
      <c r="BL74" s="39"/>
      <c r="BM74" s="166" t="s">
        <v>187</v>
      </c>
      <c r="BN74" s="175">
        <v>4500.0</v>
      </c>
      <c r="BO74" s="175">
        <v>4500.0</v>
      </c>
      <c r="BP74" s="175">
        <v>4500.0</v>
      </c>
      <c r="BQ74" s="175">
        <v>4500.0</v>
      </c>
      <c r="BR74" s="175">
        <v>4500.0</v>
      </c>
      <c r="BS74" s="175">
        <v>4500.0</v>
      </c>
      <c r="BT74" s="175">
        <v>4500.0</v>
      </c>
      <c r="BU74" s="175">
        <v>4500.0</v>
      </c>
      <c r="BV74" s="175">
        <v>4500.0</v>
      </c>
      <c r="BW74" s="175">
        <v>4500.0</v>
      </c>
      <c r="BX74" s="175">
        <v>4500.0</v>
      </c>
      <c r="BY74" s="175">
        <v>4500.0</v>
      </c>
      <c r="BZ74" s="180" t="s">
        <v>188</v>
      </c>
      <c r="CA74" s="199">
        <f>SUM(BN74:BY74)</f>
        <v>54000</v>
      </c>
      <c r="CB74" s="39"/>
      <c r="CC74" s="166" t="s">
        <v>187</v>
      </c>
      <c r="CD74" s="175">
        <v>5600.0</v>
      </c>
      <c r="CE74" s="175">
        <v>5600.0</v>
      </c>
      <c r="CF74" s="175">
        <v>5600.0</v>
      </c>
      <c r="CG74" s="175">
        <v>5600.0</v>
      </c>
      <c r="CH74" s="175">
        <v>5600.0</v>
      </c>
      <c r="CI74" s="175">
        <v>5600.0</v>
      </c>
      <c r="CJ74" s="175">
        <v>5600.0</v>
      </c>
      <c r="CK74" s="175">
        <v>5600.0</v>
      </c>
      <c r="CL74" s="175">
        <v>5600.0</v>
      </c>
      <c r="CM74" s="175">
        <v>5600.0</v>
      </c>
      <c r="CN74" s="175">
        <v>5600.0</v>
      </c>
      <c r="CO74" s="175">
        <v>5600.0</v>
      </c>
      <c r="CP74" s="187" t="s">
        <v>189</v>
      </c>
      <c r="CQ74" s="199">
        <f>SUM(CD74:CO74)</f>
        <v>67200</v>
      </c>
      <c r="CR74" s="39"/>
    </row>
    <row r="75" ht="15.75" customHeight="1">
      <c r="A75" s="188" t="s">
        <v>169</v>
      </c>
      <c r="B75" s="158" t="s">
        <v>170</v>
      </c>
      <c r="C75" s="158" t="s">
        <v>171</v>
      </c>
      <c r="D75" s="158" t="s">
        <v>172</v>
      </c>
      <c r="E75" s="158" t="s">
        <v>173</v>
      </c>
      <c r="F75" s="158" t="s">
        <v>174</v>
      </c>
      <c r="G75" s="158" t="s">
        <v>175</v>
      </c>
      <c r="H75" s="158" t="s">
        <v>176</v>
      </c>
      <c r="I75" s="158" t="s">
        <v>177</v>
      </c>
      <c r="J75" s="158" t="s">
        <v>178</v>
      </c>
      <c r="K75" s="158" t="s">
        <v>179</v>
      </c>
      <c r="L75" s="158" t="s">
        <v>180</v>
      </c>
      <c r="M75" s="159" t="s">
        <v>181</v>
      </c>
      <c r="N75" s="209"/>
      <c r="O75" s="200"/>
      <c r="P75" s="39"/>
      <c r="Q75" s="188" t="s">
        <v>169</v>
      </c>
      <c r="R75" s="158" t="s">
        <v>170</v>
      </c>
      <c r="S75" s="158" t="s">
        <v>171</v>
      </c>
      <c r="T75" s="158" t="s">
        <v>172</v>
      </c>
      <c r="U75" s="158" t="s">
        <v>173</v>
      </c>
      <c r="V75" s="158" t="s">
        <v>174</v>
      </c>
      <c r="W75" s="158" t="s">
        <v>175</v>
      </c>
      <c r="X75" s="158" t="s">
        <v>176</v>
      </c>
      <c r="Y75" s="158" t="s">
        <v>177</v>
      </c>
      <c r="Z75" s="158" t="s">
        <v>178</v>
      </c>
      <c r="AA75" s="158" t="s">
        <v>179</v>
      </c>
      <c r="AB75" s="158" t="s">
        <v>180</v>
      </c>
      <c r="AC75" s="159" t="s">
        <v>181</v>
      </c>
      <c r="AD75" s="200"/>
      <c r="AE75" s="210"/>
      <c r="AF75" s="39"/>
      <c r="AG75" s="188" t="s">
        <v>169</v>
      </c>
      <c r="AH75" s="158" t="s">
        <v>170</v>
      </c>
      <c r="AI75" s="158" t="s">
        <v>171</v>
      </c>
      <c r="AJ75" s="158" t="s">
        <v>172</v>
      </c>
      <c r="AK75" s="158" t="s">
        <v>173</v>
      </c>
      <c r="AL75" s="158" t="s">
        <v>174</v>
      </c>
      <c r="AM75" s="158" t="s">
        <v>175</v>
      </c>
      <c r="AN75" s="158" t="s">
        <v>176</v>
      </c>
      <c r="AO75" s="158" t="s">
        <v>177</v>
      </c>
      <c r="AP75" s="158" t="s">
        <v>178</v>
      </c>
      <c r="AQ75" s="158" t="s">
        <v>179</v>
      </c>
      <c r="AR75" s="158" t="s">
        <v>180</v>
      </c>
      <c r="AS75" s="159" t="s">
        <v>181</v>
      </c>
      <c r="AT75" s="200"/>
      <c r="AU75" s="200"/>
      <c r="AV75" s="39"/>
      <c r="AW75" s="188" t="s">
        <v>169</v>
      </c>
      <c r="AX75" s="158" t="s">
        <v>170</v>
      </c>
      <c r="AY75" s="158" t="s">
        <v>171</v>
      </c>
      <c r="AZ75" s="158" t="s">
        <v>172</v>
      </c>
      <c r="BA75" s="158" t="s">
        <v>173</v>
      </c>
      <c r="BB75" s="158" t="s">
        <v>174</v>
      </c>
      <c r="BC75" s="158" t="s">
        <v>175</v>
      </c>
      <c r="BD75" s="158" t="s">
        <v>176</v>
      </c>
      <c r="BE75" s="158" t="s">
        <v>177</v>
      </c>
      <c r="BF75" s="158" t="s">
        <v>178</v>
      </c>
      <c r="BG75" s="158" t="s">
        <v>179</v>
      </c>
      <c r="BH75" s="158" t="s">
        <v>180</v>
      </c>
      <c r="BI75" s="159" t="s">
        <v>181</v>
      </c>
      <c r="BJ75" s="200"/>
      <c r="BK75" s="185"/>
      <c r="BL75" s="39"/>
      <c r="BM75" s="188" t="s">
        <v>169</v>
      </c>
      <c r="BN75" s="158" t="s">
        <v>170</v>
      </c>
      <c r="BO75" s="158" t="s">
        <v>171</v>
      </c>
      <c r="BP75" s="158" t="s">
        <v>172</v>
      </c>
      <c r="BQ75" s="158" t="s">
        <v>173</v>
      </c>
      <c r="BR75" s="158" t="s">
        <v>174</v>
      </c>
      <c r="BS75" s="158" t="s">
        <v>175</v>
      </c>
      <c r="BT75" s="158" t="s">
        <v>176</v>
      </c>
      <c r="BU75" s="158" t="s">
        <v>177</v>
      </c>
      <c r="BV75" s="158" t="s">
        <v>178</v>
      </c>
      <c r="BW75" s="158" t="s">
        <v>179</v>
      </c>
      <c r="BX75" s="158" t="s">
        <v>180</v>
      </c>
      <c r="BY75" s="159" t="s">
        <v>181</v>
      </c>
      <c r="BZ75" s="200"/>
      <c r="CA75" s="200"/>
      <c r="CB75" s="39"/>
      <c r="CC75" s="188" t="s">
        <v>169</v>
      </c>
      <c r="CD75" s="158" t="s">
        <v>170</v>
      </c>
      <c r="CE75" s="158" t="s">
        <v>171</v>
      </c>
      <c r="CF75" s="158" t="s">
        <v>172</v>
      </c>
      <c r="CG75" s="158" t="s">
        <v>173</v>
      </c>
      <c r="CH75" s="158" t="s">
        <v>174</v>
      </c>
      <c r="CI75" s="158" t="s">
        <v>175</v>
      </c>
      <c r="CJ75" s="158" t="s">
        <v>176</v>
      </c>
      <c r="CK75" s="158" t="s">
        <v>177</v>
      </c>
      <c r="CL75" s="158" t="s">
        <v>178</v>
      </c>
      <c r="CM75" s="158" t="s">
        <v>179</v>
      </c>
      <c r="CN75" s="158" t="s">
        <v>180</v>
      </c>
      <c r="CO75" s="159" t="s">
        <v>181</v>
      </c>
      <c r="CP75" s="200"/>
      <c r="CQ75" s="200"/>
      <c r="CR75" s="39"/>
    </row>
    <row r="76" ht="16.5" customHeight="1">
      <c r="A76" s="166" t="s">
        <v>182</v>
      </c>
      <c r="B76" s="167">
        <v>1200.0</v>
      </c>
      <c r="C76" s="167">
        <v>1200.0</v>
      </c>
      <c r="D76" s="167">
        <v>1200.0</v>
      </c>
      <c r="E76" s="167">
        <v>1200.0</v>
      </c>
      <c r="F76" s="167">
        <v>1200.0</v>
      </c>
      <c r="G76" s="167">
        <v>1200.0</v>
      </c>
      <c r="H76" s="167">
        <v>1200.0</v>
      </c>
      <c r="I76" s="167">
        <v>1200.0</v>
      </c>
      <c r="J76" s="167">
        <v>1200.0</v>
      </c>
      <c r="K76" s="167">
        <v>1200.0</v>
      </c>
      <c r="L76" s="167">
        <v>1200.0</v>
      </c>
      <c r="M76" s="167">
        <v>1200.0</v>
      </c>
      <c r="N76" s="177" t="s">
        <v>190</v>
      </c>
      <c r="O76" s="178">
        <f>O74-O72</f>
        <v>19030.5</v>
      </c>
      <c r="P76" s="39"/>
      <c r="Q76" s="166" t="s">
        <v>182</v>
      </c>
      <c r="R76" s="167">
        <v>1200.0</v>
      </c>
      <c r="S76" s="167">
        <v>1200.0</v>
      </c>
      <c r="T76" s="167">
        <v>1200.0</v>
      </c>
      <c r="U76" s="167">
        <v>1200.0</v>
      </c>
      <c r="V76" s="167">
        <v>1200.0</v>
      </c>
      <c r="W76" s="167">
        <v>1200.0</v>
      </c>
      <c r="X76" s="167">
        <v>1200.0</v>
      </c>
      <c r="Y76" s="167">
        <v>1200.0</v>
      </c>
      <c r="Z76" s="167">
        <v>1200.0</v>
      </c>
      <c r="AA76" s="167">
        <v>1200.0</v>
      </c>
      <c r="AB76" s="167">
        <v>1200.0</v>
      </c>
      <c r="AC76" s="167">
        <v>1200.0</v>
      </c>
      <c r="AD76" s="202" t="s">
        <v>190</v>
      </c>
      <c r="AE76" s="210">
        <f>AE74-AE72</f>
        <v>24244.60785</v>
      </c>
      <c r="AF76" s="39"/>
      <c r="AG76" s="166" t="s">
        <v>182</v>
      </c>
      <c r="AH76" s="167">
        <v>1200.0</v>
      </c>
      <c r="AI76" s="167">
        <v>1200.0</v>
      </c>
      <c r="AJ76" s="167">
        <v>1200.0</v>
      </c>
      <c r="AK76" s="167">
        <v>1200.0</v>
      </c>
      <c r="AL76" s="167">
        <v>1200.0</v>
      </c>
      <c r="AM76" s="167">
        <v>1200.0</v>
      </c>
      <c r="AN76" s="167">
        <v>1200.0</v>
      </c>
      <c r="AO76" s="167">
        <v>1200.0</v>
      </c>
      <c r="AP76" s="167">
        <v>1200.0</v>
      </c>
      <c r="AQ76" s="167">
        <v>1200.0</v>
      </c>
      <c r="AR76" s="167">
        <v>1200.0</v>
      </c>
      <c r="AS76" s="167">
        <v>1200.0</v>
      </c>
      <c r="AT76" s="202" t="s">
        <v>190</v>
      </c>
      <c r="AU76" s="211">
        <f>AU74-AU72</f>
        <v>11951.5</v>
      </c>
      <c r="AV76" s="39"/>
      <c r="AW76" s="166" t="s">
        <v>182</v>
      </c>
      <c r="AX76" s="167">
        <v>1200.0</v>
      </c>
      <c r="AY76" s="167">
        <v>1200.0</v>
      </c>
      <c r="AZ76" s="167">
        <v>1200.0</v>
      </c>
      <c r="BA76" s="167">
        <v>1200.0</v>
      </c>
      <c r="BB76" s="167">
        <v>1200.0</v>
      </c>
      <c r="BC76" s="167">
        <v>1200.0</v>
      </c>
      <c r="BD76" s="167">
        <v>1200.0</v>
      </c>
      <c r="BE76" s="167">
        <v>1200.0</v>
      </c>
      <c r="BF76" s="167">
        <v>1200.0</v>
      </c>
      <c r="BG76" s="167">
        <v>1200.0</v>
      </c>
      <c r="BH76" s="167">
        <v>1200.0</v>
      </c>
      <c r="BI76" s="167">
        <v>1200.0</v>
      </c>
      <c r="BJ76" s="202" t="s">
        <v>190</v>
      </c>
      <c r="BK76" s="193">
        <f>BK74-BK72</f>
        <v>39101.5</v>
      </c>
      <c r="BL76" s="39"/>
      <c r="BM76" s="166" t="s">
        <v>182</v>
      </c>
      <c r="BN76" s="167">
        <v>1200.0</v>
      </c>
      <c r="BO76" s="167">
        <v>1200.0</v>
      </c>
      <c r="BP76" s="167">
        <v>1200.0</v>
      </c>
      <c r="BQ76" s="167">
        <v>1200.0</v>
      </c>
      <c r="BR76" s="167">
        <v>1200.0</v>
      </c>
      <c r="BS76" s="167">
        <v>1200.0</v>
      </c>
      <c r="BT76" s="167">
        <v>1200.0</v>
      </c>
      <c r="BU76" s="167">
        <v>1200.0</v>
      </c>
      <c r="BV76" s="167">
        <v>1200.0</v>
      </c>
      <c r="BW76" s="167">
        <v>1200.0</v>
      </c>
      <c r="BX76" s="167">
        <v>1200.0</v>
      </c>
      <c r="BY76" s="167">
        <v>1200.0</v>
      </c>
      <c r="BZ76" s="202" t="s">
        <v>190</v>
      </c>
      <c r="CA76" s="199">
        <f>CA74-CA72</f>
        <v>12531</v>
      </c>
      <c r="CB76" s="39"/>
      <c r="CC76" s="166" t="s">
        <v>182</v>
      </c>
      <c r="CD76" s="167">
        <v>1200.0</v>
      </c>
      <c r="CE76" s="167">
        <v>1200.0</v>
      </c>
      <c r="CF76" s="167">
        <v>1200.0</v>
      </c>
      <c r="CG76" s="167">
        <v>1200.0</v>
      </c>
      <c r="CH76" s="167">
        <v>1200.0</v>
      </c>
      <c r="CI76" s="167">
        <v>1200.0</v>
      </c>
      <c r="CJ76" s="167">
        <v>1200.0</v>
      </c>
      <c r="CK76" s="167">
        <v>1200.0</v>
      </c>
      <c r="CL76" s="167">
        <v>1200.0</v>
      </c>
      <c r="CM76" s="167">
        <v>1200.0</v>
      </c>
      <c r="CN76" s="167">
        <v>1200.0</v>
      </c>
      <c r="CO76" s="167">
        <v>1200.0</v>
      </c>
      <c r="CP76" s="174" t="s">
        <v>183</v>
      </c>
      <c r="CQ76" s="199">
        <f>SUM(CD72:CO72)</f>
        <v>49431.5</v>
      </c>
      <c r="CR76" s="39"/>
    </row>
    <row r="77" ht="15.75" customHeight="1">
      <c r="A77" s="166" t="s">
        <v>184</v>
      </c>
      <c r="B77" s="167">
        <f t="shared" ref="B77:M77" si="212">B79*3.5%/12</f>
        <v>1694.875</v>
      </c>
      <c r="C77" s="167">
        <f t="shared" si="212"/>
        <v>1691.375</v>
      </c>
      <c r="D77" s="167">
        <f t="shared" si="212"/>
        <v>1687.875</v>
      </c>
      <c r="E77" s="167">
        <f t="shared" si="212"/>
        <v>1684.375</v>
      </c>
      <c r="F77" s="167">
        <f t="shared" si="212"/>
        <v>1680.875</v>
      </c>
      <c r="G77" s="167">
        <f t="shared" si="212"/>
        <v>1677.375</v>
      </c>
      <c r="H77" s="167">
        <f t="shared" si="212"/>
        <v>1673.875</v>
      </c>
      <c r="I77" s="167">
        <f t="shared" si="212"/>
        <v>1670.375</v>
      </c>
      <c r="J77" s="167">
        <f t="shared" si="212"/>
        <v>1666.875</v>
      </c>
      <c r="K77" s="167">
        <f t="shared" si="212"/>
        <v>1663.375</v>
      </c>
      <c r="L77" s="167">
        <f t="shared" si="212"/>
        <v>1659.875</v>
      </c>
      <c r="M77" s="167">
        <f t="shared" si="212"/>
        <v>1656.375</v>
      </c>
      <c r="N77" s="168"/>
      <c r="O77" s="200"/>
      <c r="P77" s="39"/>
      <c r="Q77" s="166" t="s">
        <v>184</v>
      </c>
      <c r="R77" s="167">
        <f t="shared" ref="R77:AC77" si="213">R79*3.5%/12</f>
        <v>1200.980404</v>
      </c>
      <c r="S77" s="167">
        <f t="shared" si="213"/>
        <v>1197.480404</v>
      </c>
      <c r="T77" s="167">
        <f t="shared" si="213"/>
        <v>1193.980404</v>
      </c>
      <c r="U77" s="167">
        <f t="shared" si="213"/>
        <v>1190.480404</v>
      </c>
      <c r="V77" s="167">
        <f t="shared" si="213"/>
        <v>1186.980404</v>
      </c>
      <c r="W77" s="167">
        <f t="shared" si="213"/>
        <v>1183.480404</v>
      </c>
      <c r="X77" s="167">
        <f t="shared" si="213"/>
        <v>1179.980404</v>
      </c>
      <c r="Y77" s="167">
        <f t="shared" si="213"/>
        <v>1176.480404</v>
      </c>
      <c r="Z77" s="167">
        <f t="shared" si="213"/>
        <v>1172.980404</v>
      </c>
      <c r="AA77" s="167">
        <f t="shared" si="213"/>
        <v>1169.480404</v>
      </c>
      <c r="AB77" s="167">
        <f t="shared" si="213"/>
        <v>1165.980404</v>
      </c>
      <c r="AC77" s="167">
        <f t="shared" si="213"/>
        <v>1162.480404</v>
      </c>
      <c r="AD77" s="169"/>
      <c r="AE77" s="210"/>
      <c r="AF77" s="39"/>
      <c r="AG77" s="166" t="s">
        <v>184</v>
      </c>
      <c r="AH77" s="167">
        <f t="shared" ref="AH77:AS77" si="214">AH79*3.5%/12</f>
        <v>1284.791667</v>
      </c>
      <c r="AI77" s="167">
        <f t="shared" si="214"/>
        <v>1281.291667</v>
      </c>
      <c r="AJ77" s="167">
        <f t="shared" si="214"/>
        <v>1277.791667</v>
      </c>
      <c r="AK77" s="167">
        <f t="shared" si="214"/>
        <v>1274.291667</v>
      </c>
      <c r="AL77" s="167">
        <f t="shared" si="214"/>
        <v>1270.791667</v>
      </c>
      <c r="AM77" s="167">
        <f t="shared" si="214"/>
        <v>1267.291667</v>
      </c>
      <c r="AN77" s="167">
        <f t="shared" si="214"/>
        <v>1263.791667</v>
      </c>
      <c r="AO77" s="167">
        <f t="shared" si="214"/>
        <v>1260.291667</v>
      </c>
      <c r="AP77" s="167">
        <f t="shared" si="214"/>
        <v>1256.791667</v>
      </c>
      <c r="AQ77" s="167">
        <f t="shared" si="214"/>
        <v>1253.291667</v>
      </c>
      <c r="AR77" s="167">
        <f t="shared" si="214"/>
        <v>1249.791667</v>
      </c>
      <c r="AS77" s="167">
        <f t="shared" si="214"/>
        <v>1246.291667</v>
      </c>
      <c r="AT77" s="169"/>
      <c r="AU77" s="169"/>
      <c r="AV77" s="39"/>
      <c r="AW77" s="166" t="s">
        <v>184</v>
      </c>
      <c r="AX77" s="175">
        <f t="shared" ref="AX77:BI77" si="215">AX79*3.5%/12</f>
        <v>2422.291667</v>
      </c>
      <c r="AY77" s="175">
        <f t="shared" si="215"/>
        <v>2418.791667</v>
      </c>
      <c r="AZ77" s="175">
        <f t="shared" si="215"/>
        <v>2415.291667</v>
      </c>
      <c r="BA77" s="175">
        <f t="shared" si="215"/>
        <v>2411.791667</v>
      </c>
      <c r="BB77" s="175">
        <f t="shared" si="215"/>
        <v>2408.291667</v>
      </c>
      <c r="BC77" s="175">
        <f t="shared" si="215"/>
        <v>2404.791667</v>
      </c>
      <c r="BD77" s="175">
        <f t="shared" si="215"/>
        <v>2401.291667</v>
      </c>
      <c r="BE77" s="175">
        <f t="shared" si="215"/>
        <v>2397.791667</v>
      </c>
      <c r="BF77" s="175">
        <f t="shared" si="215"/>
        <v>2394.291667</v>
      </c>
      <c r="BG77" s="175">
        <f t="shared" si="215"/>
        <v>2390.791667</v>
      </c>
      <c r="BH77" s="175">
        <f t="shared" si="215"/>
        <v>2387.291667</v>
      </c>
      <c r="BI77" s="175">
        <f t="shared" si="215"/>
        <v>2383.791667</v>
      </c>
      <c r="BJ77" s="169"/>
      <c r="BK77" s="185"/>
      <c r="BL77" s="39"/>
      <c r="BM77" s="166" t="s">
        <v>184</v>
      </c>
      <c r="BN77" s="175">
        <f t="shared" ref="BN77:BY77" si="216">BN79*3.5%/12</f>
        <v>2236.5</v>
      </c>
      <c r="BO77" s="175">
        <f t="shared" si="216"/>
        <v>2233</v>
      </c>
      <c r="BP77" s="175">
        <f t="shared" si="216"/>
        <v>2229.5</v>
      </c>
      <c r="BQ77" s="175">
        <f t="shared" si="216"/>
        <v>2226</v>
      </c>
      <c r="BR77" s="175">
        <f t="shared" si="216"/>
        <v>2222.5</v>
      </c>
      <c r="BS77" s="175">
        <f t="shared" si="216"/>
        <v>2219</v>
      </c>
      <c r="BT77" s="175">
        <f t="shared" si="216"/>
        <v>2215.5</v>
      </c>
      <c r="BU77" s="175">
        <f t="shared" si="216"/>
        <v>2212</v>
      </c>
      <c r="BV77" s="175">
        <f t="shared" si="216"/>
        <v>2208.5</v>
      </c>
      <c r="BW77" s="175">
        <f t="shared" si="216"/>
        <v>2205</v>
      </c>
      <c r="BX77" s="175">
        <f t="shared" si="216"/>
        <v>2201.5</v>
      </c>
      <c r="BY77" s="175">
        <f t="shared" si="216"/>
        <v>2198</v>
      </c>
      <c r="BZ77" s="169"/>
      <c r="CA77" s="200"/>
      <c r="CB77" s="39"/>
      <c r="CC77" s="166" t="s">
        <v>184</v>
      </c>
      <c r="CD77" s="175">
        <f t="shared" ref="CD77:CO77" si="217">CD79*3.5%/12</f>
        <v>2900.041667</v>
      </c>
      <c r="CE77" s="175">
        <f t="shared" si="217"/>
        <v>2896.541667</v>
      </c>
      <c r="CF77" s="175">
        <f t="shared" si="217"/>
        <v>2893.041667</v>
      </c>
      <c r="CG77" s="175">
        <f t="shared" si="217"/>
        <v>2889.541667</v>
      </c>
      <c r="CH77" s="175">
        <f t="shared" si="217"/>
        <v>2886.041667</v>
      </c>
      <c r="CI77" s="175">
        <f t="shared" si="217"/>
        <v>2882.541667</v>
      </c>
      <c r="CJ77" s="175">
        <f t="shared" si="217"/>
        <v>2879.041667</v>
      </c>
      <c r="CK77" s="175">
        <f t="shared" si="217"/>
        <v>2875.541667</v>
      </c>
      <c r="CL77" s="175">
        <f t="shared" si="217"/>
        <v>2872.041667</v>
      </c>
      <c r="CM77" s="175">
        <f t="shared" si="217"/>
        <v>2868.541667</v>
      </c>
      <c r="CN77" s="175">
        <f t="shared" si="217"/>
        <v>2865.041667</v>
      </c>
      <c r="CO77" s="175">
        <f t="shared" si="217"/>
        <v>2861.541667</v>
      </c>
      <c r="CP77" s="176"/>
      <c r="CQ77" s="200"/>
      <c r="CR77" s="39"/>
    </row>
    <row r="78" ht="16.5" customHeight="1">
      <c r="A78" s="166" t="s">
        <v>185</v>
      </c>
      <c r="B78" s="167">
        <f t="shared" ref="B78:M78" si="218">B76+B77</f>
        <v>2894.875</v>
      </c>
      <c r="C78" s="167">
        <f t="shared" si="218"/>
        <v>2891.375</v>
      </c>
      <c r="D78" s="167">
        <f t="shared" si="218"/>
        <v>2887.875</v>
      </c>
      <c r="E78" s="167">
        <f t="shared" si="218"/>
        <v>2884.375</v>
      </c>
      <c r="F78" s="167">
        <f t="shared" si="218"/>
        <v>2880.875</v>
      </c>
      <c r="G78" s="167">
        <f t="shared" si="218"/>
        <v>2877.375</v>
      </c>
      <c r="H78" s="167">
        <f t="shared" si="218"/>
        <v>2873.875</v>
      </c>
      <c r="I78" s="167">
        <f t="shared" si="218"/>
        <v>2870.375</v>
      </c>
      <c r="J78" s="167">
        <f t="shared" si="218"/>
        <v>2866.875</v>
      </c>
      <c r="K78" s="167">
        <f t="shared" si="218"/>
        <v>2863.375</v>
      </c>
      <c r="L78" s="167">
        <f t="shared" si="218"/>
        <v>2859.875</v>
      </c>
      <c r="M78" s="167">
        <f t="shared" si="218"/>
        <v>2856.375</v>
      </c>
      <c r="N78" s="177" t="s">
        <v>185</v>
      </c>
      <c r="O78" s="199">
        <f>SUM(B78:M78)</f>
        <v>34507.5</v>
      </c>
      <c r="P78" s="39"/>
      <c r="Q78" s="166" t="s">
        <v>185</v>
      </c>
      <c r="R78" s="175">
        <f t="shared" ref="R78:AC78" si="219">R77+R76</f>
        <v>2400.980404</v>
      </c>
      <c r="S78" s="175">
        <f t="shared" si="219"/>
        <v>2397.480404</v>
      </c>
      <c r="T78" s="175">
        <f t="shared" si="219"/>
        <v>2393.980404</v>
      </c>
      <c r="U78" s="175">
        <f t="shared" si="219"/>
        <v>2390.480404</v>
      </c>
      <c r="V78" s="175">
        <f t="shared" si="219"/>
        <v>2386.980404</v>
      </c>
      <c r="W78" s="175">
        <f t="shared" si="219"/>
        <v>2383.480404</v>
      </c>
      <c r="X78" s="175">
        <f t="shared" si="219"/>
        <v>2379.980404</v>
      </c>
      <c r="Y78" s="175">
        <f t="shared" si="219"/>
        <v>2376.480404</v>
      </c>
      <c r="Z78" s="175">
        <f t="shared" si="219"/>
        <v>2372.980404</v>
      </c>
      <c r="AA78" s="175">
        <f t="shared" si="219"/>
        <v>2369.480404</v>
      </c>
      <c r="AB78" s="175">
        <f t="shared" si="219"/>
        <v>2365.980404</v>
      </c>
      <c r="AC78" s="175">
        <f t="shared" si="219"/>
        <v>2362.480404</v>
      </c>
      <c r="AD78" s="180" t="s">
        <v>185</v>
      </c>
      <c r="AE78" s="212">
        <f>SUM(R78:AC78)</f>
        <v>28580.76485</v>
      </c>
      <c r="AF78" s="39"/>
      <c r="AG78" s="166" t="s">
        <v>185</v>
      </c>
      <c r="AH78" s="175">
        <f t="shared" ref="AH78:AS78" si="220">AH77+AH76</f>
        <v>2484.791667</v>
      </c>
      <c r="AI78" s="175">
        <f t="shared" si="220"/>
        <v>2481.291667</v>
      </c>
      <c r="AJ78" s="175">
        <f t="shared" si="220"/>
        <v>2477.791667</v>
      </c>
      <c r="AK78" s="175">
        <f t="shared" si="220"/>
        <v>2474.291667</v>
      </c>
      <c r="AL78" s="175">
        <f t="shared" si="220"/>
        <v>2470.791667</v>
      </c>
      <c r="AM78" s="175">
        <f t="shared" si="220"/>
        <v>2467.291667</v>
      </c>
      <c r="AN78" s="175">
        <f t="shared" si="220"/>
        <v>2463.791667</v>
      </c>
      <c r="AO78" s="175">
        <f t="shared" si="220"/>
        <v>2460.291667</v>
      </c>
      <c r="AP78" s="175">
        <f t="shared" si="220"/>
        <v>2456.791667</v>
      </c>
      <c r="AQ78" s="175">
        <f t="shared" si="220"/>
        <v>2453.291667</v>
      </c>
      <c r="AR78" s="175">
        <f t="shared" si="220"/>
        <v>2449.791667</v>
      </c>
      <c r="AS78" s="175">
        <f t="shared" si="220"/>
        <v>2446.291667</v>
      </c>
      <c r="AT78" s="180" t="s">
        <v>185</v>
      </c>
      <c r="AU78" s="203">
        <f>SUM(AH78:AS78)</f>
        <v>29586.5</v>
      </c>
      <c r="AV78" s="39"/>
      <c r="AW78" s="166" t="s">
        <v>185</v>
      </c>
      <c r="AX78" s="175">
        <f t="shared" ref="AX78:BI78" si="221">AX77+AX76</f>
        <v>3622.291667</v>
      </c>
      <c r="AY78" s="175">
        <f t="shared" si="221"/>
        <v>3618.791667</v>
      </c>
      <c r="AZ78" s="175">
        <f t="shared" si="221"/>
        <v>3615.291667</v>
      </c>
      <c r="BA78" s="175">
        <f t="shared" si="221"/>
        <v>3611.791667</v>
      </c>
      <c r="BB78" s="175">
        <f t="shared" si="221"/>
        <v>3608.291667</v>
      </c>
      <c r="BC78" s="175">
        <f t="shared" si="221"/>
        <v>3604.791667</v>
      </c>
      <c r="BD78" s="175">
        <f t="shared" si="221"/>
        <v>3601.291667</v>
      </c>
      <c r="BE78" s="175">
        <f t="shared" si="221"/>
        <v>3597.791667</v>
      </c>
      <c r="BF78" s="175">
        <f t="shared" si="221"/>
        <v>3594.291667</v>
      </c>
      <c r="BG78" s="175">
        <f t="shared" si="221"/>
        <v>3590.791667</v>
      </c>
      <c r="BH78" s="175">
        <f t="shared" si="221"/>
        <v>3587.291667</v>
      </c>
      <c r="BI78" s="175">
        <f t="shared" si="221"/>
        <v>3583.791667</v>
      </c>
      <c r="BJ78" s="180" t="s">
        <v>185</v>
      </c>
      <c r="BK78" s="183">
        <f>SUM(AX78:BI78)</f>
        <v>43236.5</v>
      </c>
      <c r="BL78" s="39"/>
      <c r="BM78" s="166" t="s">
        <v>185</v>
      </c>
      <c r="BN78" s="175">
        <f t="shared" ref="BN78:BY78" si="222">BN77+BN76</f>
        <v>3436.5</v>
      </c>
      <c r="BO78" s="175">
        <f t="shared" si="222"/>
        <v>3433</v>
      </c>
      <c r="BP78" s="175">
        <f t="shared" si="222"/>
        <v>3429.5</v>
      </c>
      <c r="BQ78" s="175">
        <f t="shared" si="222"/>
        <v>3426</v>
      </c>
      <c r="BR78" s="175">
        <f t="shared" si="222"/>
        <v>3422.5</v>
      </c>
      <c r="BS78" s="175">
        <f t="shared" si="222"/>
        <v>3419</v>
      </c>
      <c r="BT78" s="175">
        <f t="shared" si="222"/>
        <v>3415.5</v>
      </c>
      <c r="BU78" s="175">
        <f t="shared" si="222"/>
        <v>3412</v>
      </c>
      <c r="BV78" s="175">
        <f t="shared" si="222"/>
        <v>3408.5</v>
      </c>
      <c r="BW78" s="175">
        <f t="shared" si="222"/>
        <v>3405</v>
      </c>
      <c r="BX78" s="175">
        <f t="shared" si="222"/>
        <v>3401.5</v>
      </c>
      <c r="BY78" s="175">
        <f t="shared" si="222"/>
        <v>3398</v>
      </c>
      <c r="BZ78" s="180" t="s">
        <v>185</v>
      </c>
      <c r="CA78" s="199">
        <f>SUM(BN78:BY78)</f>
        <v>41007</v>
      </c>
      <c r="CB78" s="39"/>
      <c r="CC78" s="166" t="s">
        <v>185</v>
      </c>
      <c r="CD78" s="175">
        <f t="shared" ref="CD78:CO78" si="223">CD77+CD76</f>
        <v>4100.041667</v>
      </c>
      <c r="CE78" s="175">
        <f t="shared" si="223"/>
        <v>4096.541667</v>
      </c>
      <c r="CF78" s="175">
        <f t="shared" si="223"/>
        <v>4093.041667</v>
      </c>
      <c r="CG78" s="175">
        <f t="shared" si="223"/>
        <v>4089.541667</v>
      </c>
      <c r="CH78" s="175">
        <f t="shared" si="223"/>
        <v>4086.041667</v>
      </c>
      <c r="CI78" s="175">
        <f t="shared" si="223"/>
        <v>4082.541667</v>
      </c>
      <c r="CJ78" s="175">
        <f t="shared" si="223"/>
        <v>4079.041667</v>
      </c>
      <c r="CK78" s="175">
        <f t="shared" si="223"/>
        <v>4075.541667</v>
      </c>
      <c r="CL78" s="175">
        <f t="shared" si="223"/>
        <v>4072.041667</v>
      </c>
      <c r="CM78" s="175">
        <f t="shared" si="223"/>
        <v>4068.541667</v>
      </c>
      <c r="CN78" s="175">
        <f t="shared" si="223"/>
        <v>4065.041667</v>
      </c>
      <c r="CO78" s="175">
        <f t="shared" si="223"/>
        <v>4061.541667</v>
      </c>
      <c r="CP78" s="174" t="s">
        <v>185</v>
      </c>
      <c r="CQ78" s="199">
        <f>SUM(CD78:CO78)</f>
        <v>48969.5</v>
      </c>
      <c r="CR78" s="39"/>
    </row>
    <row r="79" ht="15.75" customHeight="1">
      <c r="A79" s="166" t="s">
        <v>186</v>
      </c>
      <c r="B79" s="179">
        <f>M73-N77</f>
        <v>581100</v>
      </c>
      <c r="C79" s="179">
        <f t="shared" ref="C79:M79" si="224">B79-B76</f>
        <v>579900</v>
      </c>
      <c r="D79" s="179">
        <f t="shared" si="224"/>
        <v>578700</v>
      </c>
      <c r="E79" s="179">
        <f t="shared" si="224"/>
        <v>577500</v>
      </c>
      <c r="F79" s="179">
        <f t="shared" si="224"/>
        <v>576300</v>
      </c>
      <c r="G79" s="179">
        <f t="shared" si="224"/>
        <v>575100</v>
      </c>
      <c r="H79" s="179">
        <f t="shared" si="224"/>
        <v>573900</v>
      </c>
      <c r="I79" s="179">
        <f t="shared" si="224"/>
        <v>572700</v>
      </c>
      <c r="J79" s="179">
        <f t="shared" si="224"/>
        <v>571500</v>
      </c>
      <c r="K79" s="179">
        <f t="shared" si="224"/>
        <v>570300</v>
      </c>
      <c r="L79" s="179">
        <f t="shared" si="224"/>
        <v>569100</v>
      </c>
      <c r="M79" s="179">
        <f t="shared" si="224"/>
        <v>567900</v>
      </c>
      <c r="N79" s="168"/>
      <c r="O79" s="200"/>
      <c r="P79" s="39"/>
      <c r="Q79" s="166" t="s">
        <v>186</v>
      </c>
      <c r="R79" s="175">
        <f>AC73-AD77</f>
        <v>411764.71</v>
      </c>
      <c r="S79" s="175">
        <f t="shared" ref="S79:AC79" si="225">R79-R76</f>
        <v>410564.71</v>
      </c>
      <c r="T79" s="175">
        <f t="shared" si="225"/>
        <v>409364.71</v>
      </c>
      <c r="U79" s="175">
        <f t="shared" si="225"/>
        <v>408164.71</v>
      </c>
      <c r="V79" s="175">
        <f t="shared" si="225"/>
        <v>406964.71</v>
      </c>
      <c r="W79" s="175">
        <f t="shared" si="225"/>
        <v>405764.71</v>
      </c>
      <c r="X79" s="175">
        <f t="shared" si="225"/>
        <v>404564.71</v>
      </c>
      <c r="Y79" s="175">
        <f t="shared" si="225"/>
        <v>403364.71</v>
      </c>
      <c r="Z79" s="175">
        <f t="shared" si="225"/>
        <v>402164.71</v>
      </c>
      <c r="AA79" s="175">
        <f t="shared" si="225"/>
        <v>400964.71</v>
      </c>
      <c r="AB79" s="175">
        <f t="shared" si="225"/>
        <v>399764.71</v>
      </c>
      <c r="AC79" s="175">
        <f t="shared" si="225"/>
        <v>398564.71</v>
      </c>
      <c r="AD79" s="169"/>
      <c r="AE79" s="210"/>
      <c r="AF79" s="39"/>
      <c r="AG79" s="166" t="s">
        <v>186</v>
      </c>
      <c r="AH79" s="175">
        <f>AS73-AT77</f>
        <v>440500</v>
      </c>
      <c r="AI79" s="175">
        <f t="shared" ref="AI79:AS79" si="226">AH79-AH76</f>
        <v>439300</v>
      </c>
      <c r="AJ79" s="175">
        <f t="shared" si="226"/>
        <v>438100</v>
      </c>
      <c r="AK79" s="175">
        <f t="shared" si="226"/>
        <v>436900</v>
      </c>
      <c r="AL79" s="175">
        <f t="shared" si="226"/>
        <v>435700</v>
      </c>
      <c r="AM79" s="175">
        <f t="shared" si="226"/>
        <v>434500</v>
      </c>
      <c r="AN79" s="175">
        <f t="shared" si="226"/>
        <v>433300</v>
      </c>
      <c r="AO79" s="175">
        <f t="shared" si="226"/>
        <v>432100</v>
      </c>
      <c r="AP79" s="175">
        <f t="shared" si="226"/>
        <v>430900</v>
      </c>
      <c r="AQ79" s="175">
        <f t="shared" si="226"/>
        <v>429700</v>
      </c>
      <c r="AR79" s="175">
        <f t="shared" si="226"/>
        <v>428500</v>
      </c>
      <c r="AS79" s="175">
        <f t="shared" si="226"/>
        <v>427300</v>
      </c>
      <c r="AT79" s="169"/>
      <c r="AU79" s="200"/>
      <c r="AV79" s="39"/>
      <c r="AW79" s="166" t="s">
        <v>186</v>
      </c>
      <c r="AX79" s="175">
        <f>BI73-BJ77</f>
        <v>830500</v>
      </c>
      <c r="AY79" s="175">
        <f t="shared" ref="AY79:BI79" si="227">AX79-AX76</f>
        <v>829300</v>
      </c>
      <c r="AZ79" s="175">
        <f t="shared" si="227"/>
        <v>828100</v>
      </c>
      <c r="BA79" s="175">
        <f t="shared" si="227"/>
        <v>826900</v>
      </c>
      <c r="BB79" s="175">
        <f t="shared" si="227"/>
        <v>825700</v>
      </c>
      <c r="BC79" s="175">
        <f t="shared" si="227"/>
        <v>824500</v>
      </c>
      <c r="BD79" s="175">
        <f t="shared" si="227"/>
        <v>823300</v>
      </c>
      <c r="BE79" s="175">
        <f t="shared" si="227"/>
        <v>822100</v>
      </c>
      <c r="BF79" s="175">
        <f t="shared" si="227"/>
        <v>820900</v>
      </c>
      <c r="BG79" s="175">
        <f t="shared" si="227"/>
        <v>819700</v>
      </c>
      <c r="BH79" s="175">
        <f t="shared" si="227"/>
        <v>818500</v>
      </c>
      <c r="BI79" s="175">
        <f t="shared" si="227"/>
        <v>817300</v>
      </c>
      <c r="BJ79" s="169"/>
      <c r="BK79" s="185"/>
      <c r="BL79" s="39"/>
      <c r="BM79" s="166" t="s">
        <v>186</v>
      </c>
      <c r="BN79" s="175">
        <f>BY73-BZ77</f>
        <v>766800</v>
      </c>
      <c r="BO79" s="175">
        <f t="shared" ref="BO79:BY79" si="228">BN79-BN76</f>
        <v>765600</v>
      </c>
      <c r="BP79" s="175">
        <f t="shared" si="228"/>
        <v>764400</v>
      </c>
      <c r="BQ79" s="175">
        <f t="shared" si="228"/>
        <v>763200</v>
      </c>
      <c r="BR79" s="175">
        <f t="shared" si="228"/>
        <v>762000</v>
      </c>
      <c r="BS79" s="175">
        <f t="shared" si="228"/>
        <v>760800</v>
      </c>
      <c r="BT79" s="175">
        <f t="shared" si="228"/>
        <v>759600</v>
      </c>
      <c r="BU79" s="175">
        <f t="shared" si="228"/>
        <v>758400</v>
      </c>
      <c r="BV79" s="175">
        <f t="shared" si="228"/>
        <v>757200</v>
      </c>
      <c r="BW79" s="175">
        <f t="shared" si="228"/>
        <v>756000</v>
      </c>
      <c r="BX79" s="175">
        <f t="shared" si="228"/>
        <v>754800</v>
      </c>
      <c r="BY79" s="175">
        <f t="shared" si="228"/>
        <v>753600</v>
      </c>
      <c r="BZ79" s="169"/>
      <c r="CA79" s="200"/>
      <c r="CB79" s="39"/>
      <c r="CC79" s="166" t="s">
        <v>186</v>
      </c>
      <c r="CD79" s="175">
        <f>CO73-CP77</f>
        <v>994300</v>
      </c>
      <c r="CE79" s="175">
        <f t="shared" ref="CE79:CO79" si="229">CD79-CD76</f>
        <v>993100</v>
      </c>
      <c r="CF79" s="175">
        <f t="shared" si="229"/>
        <v>991900</v>
      </c>
      <c r="CG79" s="175">
        <f t="shared" si="229"/>
        <v>990700</v>
      </c>
      <c r="CH79" s="175">
        <f t="shared" si="229"/>
        <v>989500</v>
      </c>
      <c r="CI79" s="175">
        <f t="shared" si="229"/>
        <v>988300</v>
      </c>
      <c r="CJ79" s="175">
        <f t="shared" si="229"/>
        <v>987100</v>
      </c>
      <c r="CK79" s="175">
        <f t="shared" si="229"/>
        <v>985900</v>
      </c>
      <c r="CL79" s="175">
        <f t="shared" si="229"/>
        <v>984700</v>
      </c>
      <c r="CM79" s="175">
        <f t="shared" si="229"/>
        <v>983500</v>
      </c>
      <c r="CN79" s="175">
        <f t="shared" si="229"/>
        <v>982300</v>
      </c>
      <c r="CO79" s="175">
        <f t="shared" si="229"/>
        <v>981100</v>
      </c>
      <c r="CP79" s="186"/>
      <c r="CQ79" s="200"/>
      <c r="CR79" s="39"/>
    </row>
    <row r="80" ht="16.5" customHeight="1">
      <c r="A80" s="166" t="s">
        <v>187</v>
      </c>
      <c r="B80" s="167">
        <v>4500.0</v>
      </c>
      <c r="C80" s="167">
        <v>4500.0</v>
      </c>
      <c r="D80" s="167">
        <v>4500.0</v>
      </c>
      <c r="E80" s="167">
        <v>4500.0</v>
      </c>
      <c r="F80" s="167">
        <v>4500.0</v>
      </c>
      <c r="G80" s="167">
        <v>4500.0</v>
      </c>
      <c r="H80" s="167">
        <v>4500.0</v>
      </c>
      <c r="I80" s="167">
        <v>4500.0</v>
      </c>
      <c r="J80" s="167">
        <v>4500.0</v>
      </c>
      <c r="K80" s="167">
        <v>4500.0</v>
      </c>
      <c r="L80" s="167">
        <v>4500.0</v>
      </c>
      <c r="M80" s="167">
        <v>4500.0</v>
      </c>
      <c r="N80" s="177" t="s">
        <v>188</v>
      </c>
      <c r="O80" s="199">
        <f>SUM(B80:M80)</f>
        <v>54000</v>
      </c>
      <c r="P80" s="39"/>
      <c r="Q80" s="166" t="s">
        <v>187</v>
      </c>
      <c r="R80" s="179">
        <v>4500.0</v>
      </c>
      <c r="S80" s="179">
        <v>4500.0</v>
      </c>
      <c r="T80" s="179">
        <v>4500.0</v>
      </c>
      <c r="U80" s="179">
        <v>4500.0</v>
      </c>
      <c r="V80" s="179">
        <v>4500.0</v>
      </c>
      <c r="W80" s="179">
        <v>4500.0</v>
      </c>
      <c r="X80" s="179">
        <v>4500.0</v>
      </c>
      <c r="Y80" s="179">
        <v>4500.0</v>
      </c>
      <c r="Z80" s="179">
        <v>4500.0</v>
      </c>
      <c r="AA80" s="179">
        <v>4500.0</v>
      </c>
      <c r="AB80" s="179">
        <v>4500.0</v>
      </c>
      <c r="AC80" s="179">
        <v>4500.0</v>
      </c>
      <c r="AD80" s="180" t="s">
        <v>188</v>
      </c>
      <c r="AE80" s="212">
        <f>SUM(R80:AC80)</f>
        <v>54000</v>
      </c>
      <c r="AF80" s="39"/>
      <c r="AG80" s="166" t="s">
        <v>187</v>
      </c>
      <c r="AH80" s="179">
        <v>3500.0</v>
      </c>
      <c r="AI80" s="179">
        <v>3500.0</v>
      </c>
      <c r="AJ80" s="179">
        <v>3500.0</v>
      </c>
      <c r="AK80" s="179">
        <v>3500.0</v>
      </c>
      <c r="AL80" s="179">
        <v>3500.0</v>
      </c>
      <c r="AM80" s="179">
        <v>3500.0</v>
      </c>
      <c r="AN80" s="179">
        <v>3500.0</v>
      </c>
      <c r="AO80" s="179">
        <v>3500.0</v>
      </c>
      <c r="AP80" s="179">
        <v>3500.0</v>
      </c>
      <c r="AQ80" s="179">
        <v>3500.0</v>
      </c>
      <c r="AR80" s="179">
        <v>3500.0</v>
      </c>
      <c r="AS80" s="179">
        <v>3500.0</v>
      </c>
      <c r="AT80" s="180" t="s">
        <v>188</v>
      </c>
      <c r="AU80" s="203">
        <f>SUM(AH80:AS80)</f>
        <v>42000</v>
      </c>
      <c r="AV80" s="39"/>
      <c r="AW80" s="166" t="s">
        <v>187</v>
      </c>
      <c r="AX80" s="175">
        <v>6900.0</v>
      </c>
      <c r="AY80" s="175">
        <v>6900.0</v>
      </c>
      <c r="AZ80" s="175">
        <v>6900.0</v>
      </c>
      <c r="BA80" s="175">
        <v>6900.0</v>
      </c>
      <c r="BB80" s="175">
        <v>6900.0</v>
      </c>
      <c r="BC80" s="175">
        <v>6900.0</v>
      </c>
      <c r="BD80" s="175">
        <v>6900.0</v>
      </c>
      <c r="BE80" s="175">
        <v>6900.0</v>
      </c>
      <c r="BF80" s="175">
        <v>6900.0</v>
      </c>
      <c r="BG80" s="175">
        <v>6900.0</v>
      </c>
      <c r="BH80" s="175">
        <v>6900.0</v>
      </c>
      <c r="BI80" s="175">
        <v>6900.0</v>
      </c>
      <c r="BJ80" s="180" t="s">
        <v>188</v>
      </c>
      <c r="BK80" s="183">
        <f>SUM(AX80:BI80)</f>
        <v>82800</v>
      </c>
      <c r="BL80" s="39"/>
      <c r="BM80" s="166" t="s">
        <v>187</v>
      </c>
      <c r="BN80" s="175">
        <v>4500.0</v>
      </c>
      <c r="BO80" s="175">
        <v>4500.0</v>
      </c>
      <c r="BP80" s="175">
        <v>4500.0</v>
      </c>
      <c r="BQ80" s="175">
        <v>4500.0</v>
      </c>
      <c r="BR80" s="175">
        <v>4500.0</v>
      </c>
      <c r="BS80" s="175">
        <v>4500.0</v>
      </c>
      <c r="BT80" s="175">
        <v>4500.0</v>
      </c>
      <c r="BU80" s="175">
        <v>4500.0</v>
      </c>
      <c r="BV80" s="175">
        <v>4500.0</v>
      </c>
      <c r="BW80" s="175">
        <v>4500.0</v>
      </c>
      <c r="BX80" s="175">
        <v>4500.0</v>
      </c>
      <c r="BY80" s="175">
        <v>4500.0</v>
      </c>
      <c r="BZ80" s="180" t="s">
        <v>188</v>
      </c>
      <c r="CA80" s="199">
        <f>SUM(BN80:BY80)</f>
        <v>54000</v>
      </c>
      <c r="CB80" s="39"/>
      <c r="CC80" s="166" t="s">
        <v>187</v>
      </c>
      <c r="CD80" s="175">
        <v>5600.0</v>
      </c>
      <c r="CE80" s="175">
        <v>5600.0</v>
      </c>
      <c r="CF80" s="175">
        <v>5600.0</v>
      </c>
      <c r="CG80" s="175">
        <v>5600.0</v>
      </c>
      <c r="CH80" s="175">
        <v>5600.0</v>
      </c>
      <c r="CI80" s="175">
        <v>5600.0</v>
      </c>
      <c r="CJ80" s="175">
        <v>5600.0</v>
      </c>
      <c r="CK80" s="175">
        <v>5600.0</v>
      </c>
      <c r="CL80" s="175">
        <v>5600.0</v>
      </c>
      <c r="CM80" s="175">
        <v>5600.0</v>
      </c>
      <c r="CN80" s="175">
        <v>5600.0</v>
      </c>
      <c r="CO80" s="175">
        <v>5600.0</v>
      </c>
      <c r="CP80" s="187" t="s">
        <v>189</v>
      </c>
      <c r="CQ80" s="199">
        <f>SUM(CD80:CO80)</f>
        <v>67200</v>
      </c>
      <c r="CR80" s="39"/>
    </row>
    <row r="81" ht="5.2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213"/>
      <c r="O81" s="163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214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39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63"/>
      <c r="BK81" s="39"/>
      <c r="BL81" s="39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39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39"/>
    </row>
    <row r="82" ht="16.5" customHeight="1">
      <c r="N82" s="177" t="s">
        <v>190</v>
      </c>
      <c r="O82" s="178">
        <f>O80-O78</f>
        <v>19492.5</v>
      </c>
      <c r="P82" s="39"/>
      <c r="Q82" s="36" t="s">
        <v>36</v>
      </c>
      <c r="AB82" s="187"/>
      <c r="AC82" s="187"/>
      <c r="AE82" s="80"/>
      <c r="AF82" s="39"/>
      <c r="AK82" s="36" t="s">
        <v>36</v>
      </c>
      <c r="AL82" s="36" t="s">
        <v>36</v>
      </c>
      <c r="AV82" s="39"/>
      <c r="BA82" s="36" t="s">
        <v>36</v>
      </c>
      <c r="BB82" s="36" t="s">
        <v>36</v>
      </c>
      <c r="BJ82" s="202" t="s">
        <v>190</v>
      </c>
      <c r="BK82" s="193">
        <f>BK80-BK78</f>
        <v>39563.5</v>
      </c>
      <c r="BL82" s="39"/>
      <c r="BQ82" s="36" t="s">
        <v>36</v>
      </c>
      <c r="BR82" s="36" t="s">
        <v>36</v>
      </c>
      <c r="CB82" s="39"/>
      <c r="CG82" s="36" t="s">
        <v>36</v>
      </c>
      <c r="CH82" s="36" t="s">
        <v>36</v>
      </c>
      <c r="CR82" s="39"/>
    </row>
    <row r="83" ht="15.75" customHeight="1">
      <c r="N83" s="169"/>
      <c r="O83" s="169"/>
      <c r="P83" s="39"/>
      <c r="AB83" s="69"/>
      <c r="AC83" s="69"/>
      <c r="AE83" s="80"/>
      <c r="AF83" s="39"/>
      <c r="AV83" s="39"/>
      <c r="BL83" s="39"/>
      <c r="BZ83" s="202" t="s">
        <v>190</v>
      </c>
      <c r="CA83" s="199">
        <f>CA80-CA78</f>
        <v>12993</v>
      </c>
      <c r="CB83" s="39"/>
      <c r="CR83" s="39"/>
    </row>
    <row r="84" ht="13.5" customHeight="1">
      <c r="A84" s="215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216"/>
      <c r="O84" s="216"/>
      <c r="P84" s="39"/>
      <c r="AB84" s="69"/>
      <c r="AC84" s="69"/>
      <c r="AE84" s="80"/>
      <c r="AF84" s="39"/>
      <c r="AV84" s="39"/>
      <c r="BL84" s="39"/>
      <c r="CB84" s="39"/>
      <c r="CR84" s="39"/>
    </row>
    <row r="85" ht="16.5" customHeight="1">
      <c r="A85" s="21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218" t="s">
        <v>53</v>
      </c>
      <c r="M85" s="187" t="s">
        <v>191</v>
      </c>
      <c r="N85" s="216"/>
      <c r="O85" s="219">
        <f>SUM(O76+O71+O64+O58+O52+O46+O40+O34+O28+O22+O16+O10)</f>
        <v>176575.5</v>
      </c>
      <c r="P85" s="39"/>
      <c r="AB85" s="218" t="s">
        <v>53</v>
      </c>
      <c r="AC85" s="187" t="s">
        <v>191</v>
      </c>
      <c r="AD85" s="216"/>
      <c r="AE85" s="220">
        <f>SUM(AE76+AE71+AE64+AE58+AE52+AE46+AE40+AE34+AE28+AE22+AE16+AE10)</f>
        <v>272364.7124</v>
      </c>
      <c r="AF85" s="39"/>
      <c r="AR85" s="218" t="s">
        <v>53</v>
      </c>
      <c r="AS85" s="187" t="s">
        <v>191</v>
      </c>
      <c r="AT85" s="216"/>
      <c r="AU85" s="219">
        <f>SUM(AU76+AU71+AU64+AU58+AU52+AU46+AU40+AU34+AU28+AU22+AU16+AU10)</f>
        <v>142418.5</v>
      </c>
      <c r="AV85" s="39"/>
      <c r="BH85" s="221" t="s">
        <v>53</v>
      </c>
      <c r="BI85" s="222" t="s">
        <v>191</v>
      </c>
      <c r="BJ85" s="216"/>
      <c r="BK85" s="223">
        <f>BK82+BK76+BK70+BK64+BK58+BK52+BK46+BK40+BK34+BK28+BK22+BK16+BK10</f>
        <v>475979.5</v>
      </c>
      <c r="BL85" s="39"/>
      <c r="BX85" s="218" t="s">
        <v>53</v>
      </c>
      <c r="BY85" s="187" t="s">
        <v>191</v>
      </c>
      <c r="BZ85" s="216"/>
      <c r="CA85" s="219">
        <f>SUM(CA82+CA76+CA71+CA64+CA58+CA52+CA46+CA40+CA34+CA28+CA22+CA16+CA10)</f>
        <v>172297.5</v>
      </c>
      <c r="CB85" s="39"/>
      <c r="CN85" s="218" t="s">
        <v>53</v>
      </c>
      <c r="CO85" s="187" t="s">
        <v>191</v>
      </c>
      <c r="CP85" s="216"/>
      <c r="CQ85" s="224">
        <f>SUM(CQ76+CQ71+CQ64+CQ58+CQ52+CQ46+CQ40+CQ34+CQ28+CQ22+CQ16+CQ10)</f>
        <v>298879.5</v>
      </c>
      <c r="CR85" s="39"/>
    </row>
    <row r="86" ht="16.5" customHeight="1">
      <c r="A86" s="21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218" t="s">
        <v>192</v>
      </c>
      <c r="M86" s="187" t="s">
        <v>189</v>
      </c>
      <c r="N86" s="216"/>
      <c r="O86" s="219">
        <f>SUM(O80+O74+O68+O62+O56+O48+O38+O32+O26+O20+O14+O8)</f>
        <v>630985.5</v>
      </c>
      <c r="P86" s="39"/>
      <c r="AB86" s="218" t="s">
        <v>192</v>
      </c>
      <c r="AC86" s="187" t="s">
        <v>189</v>
      </c>
      <c r="AD86" s="216"/>
      <c r="AE86" s="220">
        <f>SUM(AE74+AE68+AE62+AE56+AE48+AE38+AE32+AE26+AE20+AE14+AE8)</f>
        <v>577841.9935</v>
      </c>
      <c r="AF86" s="39"/>
      <c r="AR86" s="218" t="s">
        <v>192</v>
      </c>
      <c r="AS86" s="187" t="s">
        <v>189</v>
      </c>
      <c r="AT86" s="216"/>
      <c r="AU86" s="219">
        <f>SUM(AU74+AU68+AU62+AU56+AU48+AU38+AU32+AU26+AU20+AU14+AU8)</f>
        <v>452064.5</v>
      </c>
      <c r="AV86" s="39"/>
      <c r="BH86" s="221" t="s">
        <v>192</v>
      </c>
      <c r="BI86" s="222" t="s">
        <v>189</v>
      </c>
      <c r="BJ86" s="216"/>
      <c r="BK86" s="223">
        <f>BK80+BK74+BK68+BK62+BK56+BK50+BK44+BK38+BK32+BK26+BK20+BK14+BK8</f>
        <v>1076400</v>
      </c>
      <c r="BL86" s="39"/>
      <c r="BX86" s="218" t="s">
        <v>192</v>
      </c>
      <c r="BY86" s="187" t="s">
        <v>189</v>
      </c>
      <c r="BZ86" s="216"/>
      <c r="CA86" s="219">
        <f>SUM(CA74+CA68+CA62+CA56+CA48+CA38+CA32+CA26+CA20+CA14+CA8)</f>
        <v>583485</v>
      </c>
      <c r="CB86" s="39"/>
      <c r="CN86" s="218" t="s">
        <v>192</v>
      </c>
      <c r="CO86" s="187" t="s">
        <v>189</v>
      </c>
      <c r="CP86" s="216"/>
      <c r="CQ86" s="224">
        <f>SUM(CQ74+CQ68+CQ62+CQ56+CQ48+CQ38+CQ32+CQ26+CQ20+CQ14+CQ8)</f>
        <v>723447.5</v>
      </c>
      <c r="CR86" s="39"/>
    </row>
    <row r="87" ht="16.5" customHeight="1">
      <c r="A87" s="21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225" t="s">
        <v>192</v>
      </c>
      <c r="M87" s="187" t="s">
        <v>185</v>
      </c>
      <c r="N87" s="216"/>
      <c r="O87" s="219">
        <f>SUM(O73+O66+O60+O54+O48+O42+O36+O30+O24+O18+O12+O6)</f>
        <v>417928.5</v>
      </c>
      <c r="P87" s="39"/>
      <c r="AB87" s="225" t="s">
        <v>192</v>
      </c>
      <c r="AC87" s="187" t="s">
        <v>185</v>
      </c>
      <c r="AD87" s="216"/>
      <c r="AE87" s="220">
        <f>SUM(AE73+AE66+AE60+AE54+AE48+AE42+AE36+AE30+AE24+AE18+AE12+AE6)</f>
        <v>323694.1112</v>
      </c>
      <c r="AF87" s="39"/>
      <c r="AR87" s="225" t="s">
        <v>192</v>
      </c>
      <c r="AS87" s="187" t="s">
        <v>185</v>
      </c>
      <c r="AT87" s="216"/>
      <c r="AU87" s="219">
        <f>SUM(AU73+AU66+AU60+AU56+AU48+AU42+AU36+AU30+AU24+AU18+AU12+AU6)</f>
        <v>373775</v>
      </c>
      <c r="AV87" s="39"/>
      <c r="BH87" s="226" t="s">
        <v>192</v>
      </c>
      <c r="BI87" s="222" t="s">
        <v>185</v>
      </c>
      <c r="BJ87" s="216"/>
      <c r="BK87" s="223">
        <f>BK78+BK72+BK66+BK60+BK54+BK48+BK42+BK36+BK30+BK24+BK18+BK12+BK6</f>
        <v>600420.5</v>
      </c>
      <c r="BL87" s="39"/>
      <c r="BX87" s="225" t="s">
        <v>192</v>
      </c>
      <c r="BY87" s="187" t="s">
        <v>185</v>
      </c>
      <c r="BZ87" s="216"/>
      <c r="CA87" s="219">
        <f>SUM(CA73+CA66+CA60+CA54+CA48+CA42+CA36+CA30+CA24+CA18+CA12+CA6)</f>
        <v>500593.5</v>
      </c>
      <c r="CB87" s="39"/>
      <c r="CN87" s="225" t="s">
        <v>192</v>
      </c>
      <c r="CO87" s="187" t="s">
        <v>185</v>
      </c>
      <c r="CP87" s="216"/>
      <c r="CQ87" s="224">
        <f>SUM(CQ73+CQ66+CQ60+CQ54+CQ48+CQ42+CQ36+CQ30+CQ24+CQ18+CQ12+CQ6)</f>
        <v>592805</v>
      </c>
      <c r="CR87" s="39"/>
    </row>
    <row r="88" ht="16.5" customHeight="1">
      <c r="A88" s="21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 t="s">
        <v>193</v>
      </c>
      <c r="M88" s="187" t="s">
        <v>194</v>
      </c>
      <c r="N88" s="216"/>
      <c r="O88" s="219">
        <f>B7-O87</f>
        <v>334771.5</v>
      </c>
      <c r="P88" s="39"/>
      <c r="AB88" s="187" t="s">
        <v>193</v>
      </c>
      <c r="AC88" s="187" t="s">
        <v>194</v>
      </c>
      <c r="AD88" s="216"/>
      <c r="AE88" s="220">
        <f>R7-AE87</f>
        <v>66305.88885</v>
      </c>
      <c r="AF88" s="39"/>
      <c r="AR88" s="187" t="s">
        <v>193</v>
      </c>
      <c r="AS88" s="187" t="s">
        <v>194</v>
      </c>
      <c r="AT88" s="216"/>
      <c r="AU88" s="219">
        <f>AU86-AU87</f>
        <v>78289.5</v>
      </c>
      <c r="AV88" s="39"/>
      <c r="BH88" s="222" t="s">
        <v>193</v>
      </c>
      <c r="BI88" s="222" t="s">
        <v>194</v>
      </c>
      <c r="BJ88" s="216"/>
      <c r="BK88" s="223">
        <v>0.0</v>
      </c>
      <c r="BL88" s="39"/>
      <c r="BX88" s="187" t="s">
        <v>193</v>
      </c>
      <c r="BY88" s="187" t="s">
        <v>194</v>
      </c>
      <c r="BZ88" s="216"/>
      <c r="CA88" s="219">
        <v>0.0</v>
      </c>
      <c r="CB88" s="39"/>
      <c r="CN88" s="187" t="s">
        <v>193</v>
      </c>
      <c r="CO88" s="187" t="s">
        <v>194</v>
      </c>
      <c r="CP88" s="216"/>
      <c r="CQ88" s="224">
        <f>CD7-CQ87</f>
        <v>570695</v>
      </c>
      <c r="CR88" s="39"/>
    </row>
    <row r="89" ht="23.25" customHeight="1">
      <c r="A89" s="227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9" t="s">
        <v>195</v>
      </c>
      <c r="M89" s="229" t="s">
        <v>196</v>
      </c>
      <c r="N89" s="230"/>
      <c r="O89" s="219">
        <f>O86-O88</f>
        <v>296214</v>
      </c>
      <c r="P89" s="39"/>
      <c r="Q89" s="231"/>
      <c r="R89" s="232"/>
      <c r="S89" s="232"/>
      <c r="T89" s="232"/>
      <c r="U89" s="233"/>
      <c r="V89" s="233"/>
      <c r="W89" s="233"/>
      <c r="X89" s="233"/>
      <c r="Y89" s="233"/>
      <c r="Z89" s="233"/>
      <c r="AA89" s="233"/>
      <c r="AB89" s="229" t="s">
        <v>195</v>
      </c>
      <c r="AC89" s="229" t="s">
        <v>196</v>
      </c>
      <c r="AD89" s="230"/>
      <c r="AE89" s="220">
        <f>AE86-AE88</f>
        <v>511536.1046</v>
      </c>
      <c r="AF89" s="39"/>
      <c r="AR89" s="229" t="s">
        <v>195</v>
      </c>
      <c r="AS89" s="229" t="s">
        <v>196</v>
      </c>
      <c r="AT89" s="230"/>
      <c r="AU89" s="219">
        <f>AU86-AU88</f>
        <v>373775</v>
      </c>
      <c r="AV89" s="39"/>
      <c r="BH89" s="234" t="s">
        <v>195</v>
      </c>
      <c r="BI89" s="234" t="s">
        <v>196</v>
      </c>
      <c r="BJ89" s="235" t="s">
        <v>36</v>
      </c>
      <c r="BK89" s="236">
        <f>BK86-BK87</f>
        <v>475979.5</v>
      </c>
      <c r="BL89" s="39"/>
      <c r="BX89" s="229" t="s">
        <v>195</v>
      </c>
      <c r="BY89" s="229" t="s">
        <v>196</v>
      </c>
      <c r="BZ89" s="230"/>
      <c r="CA89" s="219">
        <f>CA86-CA87</f>
        <v>82891.5</v>
      </c>
      <c r="CB89" s="39"/>
      <c r="CN89" s="229" t="s">
        <v>195</v>
      </c>
      <c r="CO89" s="229" t="s">
        <v>196</v>
      </c>
      <c r="CP89" s="230"/>
      <c r="CQ89" s="224">
        <f>CQ86-CQ88</f>
        <v>152752.5</v>
      </c>
      <c r="CR89" s="39"/>
    </row>
    <row r="90" ht="13.5" customHeight="1">
      <c r="A90" s="237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9"/>
      <c r="P90" s="39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40"/>
      <c r="AC90" s="240"/>
      <c r="AD90" s="46"/>
      <c r="AE90" s="241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242" t="str">
        <f>NA()</f>
        <v>#N/A</v>
      </c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CB90" s="39"/>
      <c r="CR90" s="39"/>
    </row>
    <row r="91" ht="21.0" customHeight="1">
      <c r="A91" s="243" t="s">
        <v>160</v>
      </c>
      <c r="B91" s="244">
        <v>202307.0</v>
      </c>
      <c r="C91" s="244"/>
      <c r="D91" s="245"/>
      <c r="E91" s="245"/>
      <c r="F91" s="245"/>
      <c r="G91" s="245"/>
      <c r="H91" s="246" t="s">
        <v>36</v>
      </c>
      <c r="I91" s="245"/>
      <c r="J91" s="245"/>
      <c r="K91" s="246" t="s">
        <v>162</v>
      </c>
      <c r="L91" s="247"/>
      <c r="M91" s="248"/>
      <c r="N91" s="249"/>
      <c r="O91" s="249"/>
      <c r="P91" s="250"/>
      <c r="Q91" s="251" t="s">
        <v>161</v>
      </c>
      <c r="R91" s="252">
        <v>202308.0</v>
      </c>
      <c r="S91" s="252"/>
      <c r="T91" s="252"/>
      <c r="U91" s="252"/>
      <c r="V91" s="252"/>
      <c r="W91" s="252"/>
      <c r="X91" s="253"/>
      <c r="Y91" s="246" t="s">
        <v>162</v>
      </c>
      <c r="Z91" s="254"/>
      <c r="AA91" s="254"/>
      <c r="AB91" s="254" t="s">
        <v>163</v>
      </c>
      <c r="AC91" s="255" t="s">
        <v>164</v>
      </c>
      <c r="AD91" s="249"/>
      <c r="AE91" s="249"/>
      <c r="AF91" s="250"/>
      <c r="AG91" s="256" t="s">
        <v>161</v>
      </c>
      <c r="AH91" s="257">
        <v>202309.0</v>
      </c>
      <c r="AI91" s="257"/>
      <c r="AJ91" s="257"/>
      <c r="AK91" s="257"/>
      <c r="AL91" s="257"/>
      <c r="AM91" s="257"/>
      <c r="AN91" s="257"/>
      <c r="AO91" s="258"/>
      <c r="AP91" s="246" t="s">
        <v>162</v>
      </c>
      <c r="AQ91" s="247"/>
      <c r="AR91" s="247"/>
      <c r="AS91" s="248"/>
      <c r="AT91" s="249"/>
      <c r="AU91" s="249"/>
      <c r="AV91" s="250"/>
      <c r="AW91" s="251" t="s">
        <v>161</v>
      </c>
      <c r="AX91" s="252">
        <v>2023010.0</v>
      </c>
      <c r="AY91" s="252"/>
      <c r="AZ91" s="252"/>
      <c r="BA91" s="252"/>
      <c r="BB91" s="252"/>
      <c r="BC91" s="252"/>
      <c r="BD91" s="252"/>
      <c r="BE91" s="253"/>
      <c r="BF91" s="246" t="s">
        <v>162</v>
      </c>
      <c r="BG91" s="247"/>
      <c r="BH91" s="247"/>
      <c r="BI91" s="248"/>
      <c r="BJ91" s="249"/>
      <c r="BK91" s="249"/>
      <c r="BL91" s="250"/>
      <c r="BM91" s="259" t="s">
        <v>161</v>
      </c>
      <c r="BN91" s="257">
        <v>2023011.0</v>
      </c>
      <c r="BO91" s="257"/>
      <c r="BP91" s="257"/>
      <c r="BQ91" s="257"/>
      <c r="BR91" s="257"/>
      <c r="BS91" s="257"/>
      <c r="BT91" s="257"/>
      <c r="BU91" s="257"/>
      <c r="BV91" s="258"/>
      <c r="BW91" s="246" t="s">
        <v>162</v>
      </c>
      <c r="BX91" s="247"/>
      <c r="BY91" s="248"/>
      <c r="BZ91" s="249"/>
      <c r="CA91" s="249"/>
      <c r="CB91" s="250"/>
      <c r="CC91" s="259" t="s">
        <v>161</v>
      </c>
      <c r="CD91" s="257">
        <v>2023012.0</v>
      </c>
      <c r="CE91" s="257"/>
      <c r="CF91" s="257"/>
      <c r="CG91" s="257"/>
      <c r="CH91" s="257"/>
      <c r="CI91" s="257"/>
      <c r="CJ91" s="257"/>
      <c r="CK91" s="257"/>
      <c r="CL91" s="258"/>
      <c r="CM91" s="246" t="s">
        <v>162</v>
      </c>
      <c r="CN91" s="247"/>
      <c r="CO91" s="248"/>
      <c r="CP91" s="249"/>
      <c r="CQ91" s="249"/>
      <c r="CR91" s="250"/>
    </row>
    <row r="92" ht="13.5" customHeight="1">
      <c r="A92" s="260"/>
      <c r="B92" s="261"/>
      <c r="C92" s="261"/>
      <c r="D92" s="261"/>
      <c r="E92" s="261"/>
      <c r="F92" s="261"/>
      <c r="G92" s="261"/>
      <c r="H92" s="151" t="s">
        <v>36</v>
      </c>
      <c r="I92" s="261"/>
      <c r="J92" s="261"/>
      <c r="K92" s="151" t="s">
        <v>165</v>
      </c>
      <c r="L92" s="152"/>
      <c r="M92" s="153"/>
      <c r="N92" s="154" t="s">
        <v>166</v>
      </c>
      <c r="O92" s="154" t="s">
        <v>167</v>
      </c>
      <c r="P92" s="39"/>
      <c r="Q92" s="262"/>
      <c r="R92" s="263"/>
      <c r="S92" s="263"/>
      <c r="T92" s="263"/>
      <c r="U92" s="263"/>
      <c r="V92" s="263"/>
      <c r="W92" s="263"/>
      <c r="X92" s="264"/>
      <c r="Y92" s="151" t="s">
        <v>165</v>
      </c>
      <c r="Z92" s="155"/>
      <c r="AA92" s="155" t="s">
        <v>168</v>
      </c>
      <c r="AB92" s="155">
        <v>2024.0</v>
      </c>
      <c r="AC92" s="156">
        <v>2036.0</v>
      </c>
      <c r="AD92" s="154" t="s">
        <v>166</v>
      </c>
      <c r="AE92" s="154" t="s">
        <v>167</v>
      </c>
      <c r="AF92" s="39"/>
      <c r="AG92" s="265"/>
      <c r="AH92" s="266"/>
      <c r="AI92" s="266"/>
      <c r="AJ92" s="266"/>
      <c r="AK92" s="266"/>
      <c r="AL92" s="266"/>
      <c r="AM92" s="266"/>
      <c r="AN92" s="266"/>
      <c r="AO92" s="267"/>
      <c r="AP92" s="151" t="s">
        <v>165</v>
      </c>
      <c r="AQ92" s="268"/>
      <c r="AR92" s="268"/>
      <c r="AS92" s="269"/>
      <c r="AT92" s="154" t="s">
        <v>166</v>
      </c>
      <c r="AU92" s="154" t="s">
        <v>167</v>
      </c>
      <c r="AV92" s="39"/>
      <c r="AW92" s="262"/>
      <c r="AX92" s="263"/>
      <c r="AY92" s="263"/>
      <c r="AZ92" s="263"/>
      <c r="BA92" s="263"/>
      <c r="BB92" s="263"/>
      <c r="BC92" s="263"/>
      <c r="BD92" s="263"/>
      <c r="BE92" s="264"/>
      <c r="BF92" s="151" t="s">
        <v>165</v>
      </c>
      <c r="BG92" s="268"/>
      <c r="BH92" s="268"/>
      <c r="BI92" s="269"/>
      <c r="BJ92" s="154" t="s">
        <v>166</v>
      </c>
      <c r="BK92" s="154" t="s">
        <v>167</v>
      </c>
      <c r="BL92" s="39"/>
      <c r="BM92" s="265"/>
      <c r="BN92" s="266"/>
      <c r="BO92" s="266"/>
      <c r="BP92" s="266"/>
      <c r="BQ92" s="266"/>
      <c r="BR92" s="266"/>
      <c r="BS92" s="266"/>
      <c r="BT92" s="266"/>
      <c r="BU92" s="266"/>
      <c r="BV92" s="267"/>
      <c r="BW92" s="151" t="s">
        <v>165</v>
      </c>
      <c r="BX92" s="152"/>
      <c r="BY92" s="153"/>
      <c r="BZ92" s="154" t="s">
        <v>166</v>
      </c>
      <c r="CA92" s="154" t="s">
        <v>167</v>
      </c>
      <c r="CB92" s="39"/>
      <c r="CC92" s="265"/>
      <c r="CD92" s="266"/>
      <c r="CE92" s="266"/>
      <c r="CF92" s="266"/>
      <c r="CG92" s="266"/>
      <c r="CH92" s="266"/>
      <c r="CI92" s="266"/>
      <c r="CJ92" s="266"/>
      <c r="CK92" s="266"/>
      <c r="CL92" s="267"/>
      <c r="CM92" s="151" t="s">
        <v>165</v>
      </c>
      <c r="CN92" s="152"/>
      <c r="CO92" s="153"/>
      <c r="CP92" s="154" t="s">
        <v>166</v>
      </c>
      <c r="CQ92" s="154" t="s">
        <v>167</v>
      </c>
      <c r="CR92" s="39"/>
    </row>
    <row r="93" ht="13.5" customHeight="1">
      <c r="A93" s="162" t="s">
        <v>169</v>
      </c>
      <c r="B93" s="158" t="s">
        <v>170</v>
      </c>
      <c r="C93" s="158" t="s">
        <v>171</v>
      </c>
      <c r="D93" s="158" t="s">
        <v>172</v>
      </c>
      <c r="E93" s="158" t="s">
        <v>173</v>
      </c>
      <c r="F93" s="158" t="s">
        <v>174</v>
      </c>
      <c r="G93" s="158" t="s">
        <v>175</v>
      </c>
      <c r="H93" s="158" t="s">
        <v>176</v>
      </c>
      <c r="I93" s="158" t="s">
        <v>177</v>
      </c>
      <c r="J93" s="158" t="s">
        <v>178</v>
      </c>
      <c r="K93" s="158" t="s">
        <v>179</v>
      </c>
      <c r="L93" s="158" t="s">
        <v>180</v>
      </c>
      <c r="M93" s="159" t="s">
        <v>181</v>
      </c>
      <c r="N93" s="160" t="s">
        <v>36</v>
      </c>
      <c r="O93" s="161"/>
      <c r="P93" s="39"/>
      <c r="Q93" s="162" t="s">
        <v>169</v>
      </c>
      <c r="R93" s="158" t="s">
        <v>170</v>
      </c>
      <c r="S93" s="158" t="s">
        <v>171</v>
      </c>
      <c r="T93" s="158" t="s">
        <v>172</v>
      </c>
      <c r="U93" s="158" t="s">
        <v>173</v>
      </c>
      <c r="V93" s="158" t="s">
        <v>174</v>
      </c>
      <c r="W93" s="158" t="s">
        <v>175</v>
      </c>
      <c r="X93" s="158" t="s">
        <v>176</v>
      </c>
      <c r="Y93" s="158" t="s">
        <v>177</v>
      </c>
      <c r="Z93" s="158" t="s">
        <v>178</v>
      </c>
      <c r="AA93" s="158" t="s">
        <v>179</v>
      </c>
      <c r="AB93" s="158" t="s">
        <v>180</v>
      </c>
      <c r="AC93" s="159" t="s">
        <v>181</v>
      </c>
      <c r="AD93" s="160" t="s">
        <v>36</v>
      </c>
      <c r="AE93" s="161"/>
      <c r="AF93" s="39"/>
      <c r="AG93" s="162" t="s">
        <v>169</v>
      </c>
      <c r="AH93" s="158" t="s">
        <v>170</v>
      </c>
      <c r="AI93" s="158" t="s">
        <v>171</v>
      </c>
      <c r="AJ93" s="158" t="s">
        <v>172</v>
      </c>
      <c r="AK93" s="158" t="s">
        <v>173</v>
      </c>
      <c r="AL93" s="158" t="s">
        <v>174</v>
      </c>
      <c r="AM93" s="158" t="s">
        <v>175</v>
      </c>
      <c r="AN93" s="158" t="s">
        <v>176</v>
      </c>
      <c r="AO93" s="158" t="s">
        <v>177</v>
      </c>
      <c r="AP93" s="158" t="s">
        <v>178</v>
      </c>
      <c r="AQ93" s="158" t="s">
        <v>179</v>
      </c>
      <c r="AR93" s="158" t="s">
        <v>180</v>
      </c>
      <c r="AS93" s="159" t="s">
        <v>181</v>
      </c>
      <c r="AT93" s="160" t="s">
        <v>36</v>
      </c>
      <c r="AU93" s="161"/>
      <c r="AV93" s="39"/>
      <c r="AW93" s="162" t="s">
        <v>169</v>
      </c>
      <c r="AX93" s="158" t="s">
        <v>170</v>
      </c>
      <c r="AY93" s="158" t="s">
        <v>171</v>
      </c>
      <c r="AZ93" s="158" t="s">
        <v>172</v>
      </c>
      <c r="BA93" s="158" t="s">
        <v>173</v>
      </c>
      <c r="BB93" s="158" t="s">
        <v>174</v>
      </c>
      <c r="BC93" s="158" t="s">
        <v>175</v>
      </c>
      <c r="BD93" s="158" t="s">
        <v>176</v>
      </c>
      <c r="BE93" s="158" t="s">
        <v>177</v>
      </c>
      <c r="BF93" s="158" t="s">
        <v>178</v>
      </c>
      <c r="BG93" s="158" t="s">
        <v>179</v>
      </c>
      <c r="BH93" s="158" t="s">
        <v>180</v>
      </c>
      <c r="BI93" s="159" t="s">
        <v>181</v>
      </c>
      <c r="BJ93" s="160" t="s">
        <v>36</v>
      </c>
      <c r="BK93" s="161"/>
      <c r="BL93" s="39"/>
      <c r="BM93" s="162" t="s">
        <v>169</v>
      </c>
      <c r="BN93" s="158" t="s">
        <v>170</v>
      </c>
      <c r="BO93" s="158" t="s">
        <v>171</v>
      </c>
      <c r="BP93" s="158" t="s">
        <v>172</v>
      </c>
      <c r="BQ93" s="158" t="s">
        <v>173</v>
      </c>
      <c r="BR93" s="158" t="s">
        <v>174</v>
      </c>
      <c r="BS93" s="158" t="s">
        <v>175</v>
      </c>
      <c r="BT93" s="158" t="s">
        <v>176</v>
      </c>
      <c r="BU93" s="158" t="s">
        <v>177</v>
      </c>
      <c r="BV93" s="158" t="s">
        <v>178</v>
      </c>
      <c r="BW93" s="158" t="s">
        <v>179</v>
      </c>
      <c r="BX93" s="158" t="s">
        <v>180</v>
      </c>
      <c r="BY93" s="159" t="s">
        <v>181</v>
      </c>
      <c r="BZ93" s="160" t="s">
        <v>36</v>
      </c>
      <c r="CA93" s="161"/>
      <c r="CB93" s="39"/>
      <c r="CC93" s="162" t="s">
        <v>169</v>
      </c>
      <c r="CD93" s="158" t="s">
        <v>170</v>
      </c>
      <c r="CE93" s="158" t="s">
        <v>171</v>
      </c>
      <c r="CF93" s="158" t="s">
        <v>172</v>
      </c>
      <c r="CG93" s="158" t="s">
        <v>173</v>
      </c>
      <c r="CH93" s="158" t="s">
        <v>174</v>
      </c>
      <c r="CI93" s="158" t="s">
        <v>175</v>
      </c>
      <c r="CJ93" s="158" t="s">
        <v>176</v>
      </c>
      <c r="CK93" s="158" t="s">
        <v>177</v>
      </c>
      <c r="CL93" s="158" t="s">
        <v>178</v>
      </c>
      <c r="CM93" s="158" t="s">
        <v>179</v>
      </c>
      <c r="CN93" s="158" t="s">
        <v>180</v>
      </c>
      <c r="CO93" s="159" t="s">
        <v>181</v>
      </c>
      <c r="CP93" s="160" t="s">
        <v>36</v>
      </c>
      <c r="CQ93" s="161"/>
      <c r="CR93" s="39"/>
    </row>
    <row r="94" ht="16.5" customHeight="1">
      <c r="A94" s="166" t="s">
        <v>182</v>
      </c>
      <c r="B94" s="167">
        <v>1200.0</v>
      </c>
      <c r="C94" s="167">
        <v>1200.0</v>
      </c>
      <c r="D94" s="167">
        <v>1200.0</v>
      </c>
      <c r="E94" s="167">
        <v>1200.0</v>
      </c>
      <c r="F94" s="167">
        <v>1200.0</v>
      </c>
      <c r="G94" s="167">
        <v>1200.0</v>
      </c>
      <c r="H94" s="167">
        <v>1200.0</v>
      </c>
      <c r="I94" s="167">
        <v>1200.0</v>
      </c>
      <c r="J94" s="167">
        <v>1200.0</v>
      </c>
      <c r="K94" s="167">
        <v>1200.0</v>
      </c>
      <c r="L94" s="167">
        <v>1200.0</v>
      </c>
      <c r="M94" s="167">
        <v>1200.0</v>
      </c>
      <c r="N94" s="168"/>
      <c r="O94" s="169"/>
      <c r="P94" s="39"/>
      <c r="Q94" s="166" t="s">
        <v>182</v>
      </c>
      <c r="R94" s="179">
        <v>1200.0</v>
      </c>
      <c r="S94" s="179">
        <v>1200.0</v>
      </c>
      <c r="T94" s="179">
        <v>1200.0</v>
      </c>
      <c r="U94" s="179">
        <v>1200.0</v>
      </c>
      <c r="V94" s="179">
        <v>1200.0</v>
      </c>
      <c r="W94" s="179">
        <v>1200.0</v>
      </c>
      <c r="X94" s="179">
        <v>1200.0</v>
      </c>
      <c r="Y94" s="179">
        <v>1200.0</v>
      </c>
      <c r="Z94" s="179">
        <v>1200.0</v>
      </c>
      <c r="AA94" s="179">
        <v>1200.0</v>
      </c>
      <c r="AB94" s="179">
        <v>1200.0</v>
      </c>
      <c r="AC94" s="179">
        <v>1200.0</v>
      </c>
      <c r="AD94" s="202" t="s">
        <v>190</v>
      </c>
      <c r="AE94" s="270">
        <v>0.0</v>
      </c>
      <c r="AF94" s="39"/>
      <c r="AG94" s="166" t="s">
        <v>182</v>
      </c>
      <c r="AH94" s="167">
        <v>1200.0</v>
      </c>
      <c r="AI94" s="167">
        <v>1200.0</v>
      </c>
      <c r="AJ94" s="167">
        <v>1200.0</v>
      </c>
      <c r="AK94" s="167">
        <v>1200.0</v>
      </c>
      <c r="AL94" s="167">
        <v>1200.0</v>
      </c>
      <c r="AM94" s="167">
        <v>1200.0</v>
      </c>
      <c r="AN94" s="167">
        <v>1200.0</v>
      </c>
      <c r="AO94" s="167">
        <v>1200.0</v>
      </c>
      <c r="AP94" s="167">
        <v>1200.0</v>
      </c>
      <c r="AQ94" s="167">
        <v>1200.0</v>
      </c>
      <c r="AR94" s="167">
        <v>1200.0</v>
      </c>
      <c r="AS94" s="167">
        <v>1200.0</v>
      </c>
      <c r="AT94" s="174" t="s">
        <v>183</v>
      </c>
      <c r="AU94" s="211">
        <v>0.0</v>
      </c>
      <c r="AV94" s="39"/>
      <c r="AW94" s="166" t="s">
        <v>182</v>
      </c>
      <c r="AX94" s="167">
        <v>1200.0</v>
      </c>
      <c r="AY94" s="167">
        <v>1200.0</v>
      </c>
      <c r="AZ94" s="167">
        <v>1200.0</v>
      </c>
      <c r="BA94" s="167">
        <v>1200.0</v>
      </c>
      <c r="BB94" s="167">
        <v>1200.0</v>
      </c>
      <c r="BC94" s="167">
        <v>1200.0</v>
      </c>
      <c r="BD94" s="167">
        <v>1200.0</v>
      </c>
      <c r="BE94" s="167">
        <v>1200.0</v>
      </c>
      <c r="BF94" s="167">
        <v>1200.0</v>
      </c>
      <c r="BG94" s="167">
        <v>1200.0</v>
      </c>
      <c r="BH94" s="167">
        <v>1200.0</v>
      </c>
      <c r="BI94" s="167">
        <v>1200.0</v>
      </c>
      <c r="BJ94" s="174" t="s">
        <v>183</v>
      </c>
      <c r="BK94" s="271">
        <v>0.0</v>
      </c>
      <c r="BL94" s="272"/>
      <c r="BM94" s="166" t="s">
        <v>182</v>
      </c>
      <c r="BN94" s="167">
        <v>1200.0</v>
      </c>
      <c r="BO94" s="167">
        <v>1200.0</v>
      </c>
      <c r="BP94" s="167">
        <v>1200.0</v>
      </c>
      <c r="BQ94" s="167">
        <v>1200.0</v>
      </c>
      <c r="BR94" s="167">
        <v>1200.0</v>
      </c>
      <c r="BS94" s="167">
        <v>1200.0</v>
      </c>
      <c r="BT94" s="167">
        <v>1200.0</v>
      </c>
      <c r="BU94" s="167">
        <v>1200.0</v>
      </c>
      <c r="BV94" s="167">
        <v>1200.0</v>
      </c>
      <c r="BW94" s="167">
        <v>1200.0</v>
      </c>
      <c r="BX94" s="167">
        <v>1200.0</v>
      </c>
      <c r="BY94" s="167">
        <v>1200.0</v>
      </c>
      <c r="BZ94" s="174" t="s">
        <v>183</v>
      </c>
      <c r="CA94" s="171">
        <v>0.0</v>
      </c>
      <c r="CB94" s="39"/>
      <c r="CC94" s="166" t="s">
        <v>182</v>
      </c>
      <c r="CD94" s="167">
        <v>1200.0</v>
      </c>
      <c r="CE94" s="167">
        <v>1200.0</v>
      </c>
      <c r="CF94" s="167">
        <v>1200.0</v>
      </c>
      <c r="CG94" s="167">
        <v>1200.0</v>
      </c>
      <c r="CH94" s="167">
        <v>1200.0</v>
      </c>
      <c r="CI94" s="167">
        <v>1200.0</v>
      </c>
      <c r="CJ94" s="167">
        <v>1200.0</v>
      </c>
      <c r="CK94" s="167">
        <v>1200.0</v>
      </c>
      <c r="CL94" s="167">
        <v>1200.0</v>
      </c>
      <c r="CM94" s="167">
        <v>1200.0</v>
      </c>
      <c r="CN94" s="167">
        <v>1200.0</v>
      </c>
      <c r="CO94" s="167">
        <v>1200.0</v>
      </c>
      <c r="CP94" s="174" t="s">
        <v>183</v>
      </c>
      <c r="CQ94" s="173">
        <v>0.0</v>
      </c>
      <c r="CR94" s="39"/>
    </row>
    <row r="95" ht="15.75" customHeight="1">
      <c r="A95" s="166" t="s">
        <v>184</v>
      </c>
      <c r="B95" s="167">
        <f t="shared" ref="B95:M95" si="230">B97*3.5%/12</f>
        <v>2464.583333</v>
      </c>
      <c r="C95" s="167">
        <f t="shared" si="230"/>
        <v>2461.083333</v>
      </c>
      <c r="D95" s="167">
        <f t="shared" si="230"/>
        <v>2457.583333</v>
      </c>
      <c r="E95" s="167">
        <f t="shared" si="230"/>
        <v>2454.083333</v>
      </c>
      <c r="F95" s="167">
        <f t="shared" si="230"/>
        <v>2450.583333</v>
      </c>
      <c r="G95" s="167">
        <f t="shared" si="230"/>
        <v>2447.083333</v>
      </c>
      <c r="H95" s="167">
        <f t="shared" si="230"/>
        <v>2443.583333</v>
      </c>
      <c r="I95" s="167">
        <f t="shared" si="230"/>
        <v>2440.083333</v>
      </c>
      <c r="J95" s="167">
        <f t="shared" si="230"/>
        <v>2436.583333</v>
      </c>
      <c r="K95" s="167">
        <f t="shared" si="230"/>
        <v>2433.083333</v>
      </c>
      <c r="L95" s="167">
        <f t="shared" si="230"/>
        <v>2429.583333</v>
      </c>
      <c r="M95" s="167">
        <f t="shared" si="230"/>
        <v>2426.083333</v>
      </c>
      <c r="N95" s="168"/>
      <c r="O95" s="169"/>
      <c r="P95" s="39"/>
      <c r="Q95" s="166" t="s">
        <v>184</v>
      </c>
      <c r="R95" s="167">
        <f t="shared" ref="R95:AC95" si="231">R97*3.5%/12</f>
        <v>1892.041667</v>
      </c>
      <c r="S95" s="167">
        <f t="shared" si="231"/>
        <v>1888.541667</v>
      </c>
      <c r="T95" s="167">
        <f t="shared" si="231"/>
        <v>1885.041667</v>
      </c>
      <c r="U95" s="167">
        <f t="shared" si="231"/>
        <v>1881.541667</v>
      </c>
      <c r="V95" s="167">
        <f t="shared" si="231"/>
        <v>1878.041667</v>
      </c>
      <c r="W95" s="167">
        <f t="shared" si="231"/>
        <v>1874.541667</v>
      </c>
      <c r="X95" s="167">
        <f t="shared" si="231"/>
        <v>1871.041667</v>
      </c>
      <c r="Y95" s="167">
        <f t="shared" si="231"/>
        <v>1867.541667</v>
      </c>
      <c r="Z95" s="167">
        <f t="shared" si="231"/>
        <v>1892.333333</v>
      </c>
      <c r="AA95" s="167">
        <f t="shared" si="231"/>
        <v>1892.333333</v>
      </c>
      <c r="AB95" s="167">
        <f t="shared" si="231"/>
        <v>1892.333333</v>
      </c>
      <c r="AC95" s="167">
        <f t="shared" si="231"/>
        <v>1892.333333</v>
      </c>
      <c r="AD95" s="169"/>
      <c r="AE95" s="273"/>
      <c r="AF95" s="39"/>
      <c r="AG95" s="166" t="s">
        <v>184</v>
      </c>
      <c r="AH95" s="175">
        <f t="shared" ref="AH95:AS95" si="232">AH97*3.5%/12</f>
        <v>2616.25</v>
      </c>
      <c r="AI95" s="175">
        <f t="shared" si="232"/>
        <v>2612.75</v>
      </c>
      <c r="AJ95" s="175">
        <f t="shared" si="232"/>
        <v>2609.25</v>
      </c>
      <c r="AK95" s="175">
        <f t="shared" si="232"/>
        <v>2605.75</v>
      </c>
      <c r="AL95" s="175">
        <f t="shared" si="232"/>
        <v>2602.25</v>
      </c>
      <c r="AM95" s="175">
        <f t="shared" si="232"/>
        <v>2598.75</v>
      </c>
      <c r="AN95" s="175">
        <f t="shared" si="232"/>
        <v>2595.25</v>
      </c>
      <c r="AO95" s="175">
        <f t="shared" si="232"/>
        <v>2591.75</v>
      </c>
      <c r="AP95" s="175">
        <f t="shared" si="232"/>
        <v>2588.25</v>
      </c>
      <c r="AQ95" s="175">
        <f t="shared" si="232"/>
        <v>2584.75</v>
      </c>
      <c r="AR95" s="175">
        <f t="shared" si="232"/>
        <v>2581.25</v>
      </c>
      <c r="AS95" s="175">
        <f t="shared" si="232"/>
        <v>2577.75</v>
      </c>
      <c r="AT95" s="176"/>
      <c r="AU95" s="274"/>
      <c r="AV95" s="39"/>
      <c r="AW95" s="166" t="s">
        <v>184</v>
      </c>
      <c r="AX95" s="175">
        <f t="shared" ref="AX95:BI95" si="233">AX97*5%/12</f>
        <v>108333.3333</v>
      </c>
      <c r="AY95" s="175">
        <f t="shared" si="233"/>
        <v>108328.3333</v>
      </c>
      <c r="AZ95" s="175">
        <f t="shared" si="233"/>
        <v>108323.3333</v>
      </c>
      <c r="BA95" s="175">
        <f t="shared" si="233"/>
        <v>108318.3333</v>
      </c>
      <c r="BB95" s="175">
        <f t="shared" si="233"/>
        <v>108313.3333</v>
      </c>
      <c r="BC95" s="175">
        <f t="shared" si="233"/>
        <v>108308.3333</v>
      </c>
      <c r="BD95" s="175">
        <f t="shared" si="233"/>
        <v>108303.3333</v>
      </c>
      <c r="BE95" s="175">
        <f t="shared" si="233"/>
        <v>108298.3333</v>
      </c>
      <c r="BF95" s="175">
        <f t="shared" si="233"/>
        <v>108293.3333</v>
      </c>
      <c r="BG95" s="175">
        <f t="shared" si="233"/>
        <v>108288.3333</v>
      </c>
      <c r="BH95" s="175">
        <f t="shared" si="233"/>
        <v>108283.3333</v>
      </c>
      <c r="BI95" s="175">
        <f t="shared" si="233"/>
        <v>108278.3333</v>
      </c>
      <c r="BJ95" s="176"/>
      <c r="BK95" s="275"/>
      <c r="BL95" s="272"/>
      <c r="BM95" s="166" t="s">
        <v>184</v>
      </c>
      <c r="BN95" s="175">
        <f t="shared" ref="BN95:BY95" si="234">BN97*3.5%/12</f>
        <v>3181.208333</v>
      </c>
      <c r="BO95" s="175">
        <f t="shared" si="234"/>
        <v>3177.708333</v>
      </c>
      <c r="BP95" s="175">
        <f t="shared" si="234"/>
        <v>3174.208333</v>
      </c>
      <c r="BQ95" s="175">
        <f t="shared" si="234"/>
        <v>3170.708333</v>
      </c>
      <c r="BR95" s="175">
        <f t="shared" si="234"/>
        <v>3167.208333</v>
      </c>
      <c r="BS95" s="175">
        <f t="shared" si="234"/>
        <v>3163.708333</v>
      </c>
      <c r="BT95" s="175">
        <f t="shared" si="234"/>
        <v>3160.208333</v>
      </c>
      <c r="BU95" s="175">
        <f t="shared" si="234"/>
        <v>3156.708333</v>
      </c>
      <c r="BV95" s="175">
        <f t="shared" si="234"/>
        <v>3153.208333</v>
      </c>
      <c r="BW95" s="175">
        <f t="shared" si="234"/>
        <v>3149.708333</v>
      </c>
      <c r="BX95" s="175">
        <f t="shared" si="234"/>
        <v>3146.208333</v>
      </c>
      <c r="BY95" s="175">
        <f t="shared" si="234"/>
        <v>3142.708333</v>
      </c>
      <c r="BZ95" s="176"/>
      <c r="CA95" s="173"/>
      <c r="CB95" s="39"/>
      <c r="CC95" s="166" t="s">
        <v>184</v>
      </c>
      <c r="CD95" s="175">
        <f t="shared" ref="CD95:CO95" si="235">CD97*3.5%/12</f>
        <v>2839.958333</v>
      </c>
      <c r="CE95" s="175">
        <f t="shared" si="235"/>
        <v>2836.458333</v>
      </c>
      <c r="CF95" s="175">
        <f t="shared" si="235"/>
        <v>2832.958333</v>
      </c>
      <c r="CG95" s="175">
        <f t="shared" si="235"/>
        <v>2829.458333</v>
      </c>
      <c r="CH95" s="175">
        <f t="shared" si="235"/>
        <v>2825.958333</v>
      </c>
      <c r="CI95" s="175">
        <f t="shared" si="235"/>
        <v>2822.458333</v>
      </c>
      <c r="CJ95" s="175">
        <f t="shared" si="235"/>
        <v>2818.958333</v>
      </c>
      <c r="CK95" s="175">
        <f t="shared" si="235"/>
        <v>2815.458333</v>
      </c>
      <c r="CL95" s="175">
        <f t="shared" si="235"/>
        <v>2811.958333</v>
      </c>
      <c r="CM95" s="175">
        <f t="shared" si="235"/>
        <v>2808.458333</v>
      </c>
      <c r="CN95" s="175">
        <f t="shared" si="235"/>
        <v>2804.958333</v>
      </c>
      <c r="CO95" s="175">
        <f t="shared" si="235"/>
        <v>2801.458333</v>
      </c>
      <c r="CP95" s="176"/>
      <c r="CQ95" s="173"/>
      <c r="CR95" s="39"/>
    </row>
    <row r="96" ht="16.5" customHeight="1">
      <c r="A96" s="166" t="s">
        <v>185</v>
      </c>
      <c r="B96" s="167">
        <f>B95+B94</f>
        <v>3664.583333</v>
      </c>
      <c r="C96" s="167">
        <f t="shared" ref="C96:M96" si="236">C94+C95</f>
        <v>3661.083333</v>
      </c>
      <c r="D96" s="167">
        <f t="shared" si="236"/>
        <v>3657.583333</v>
      </c>
      <c r="E96" s="167">
        <f t="shared" si="236"/>
        <v>3654.083333</v>
      </c>
      <c r="F96" s="167">
        <f t="shared" si="236"/>
        <v>3650.583333</v>
      </c>
      <c r="G96" s="167">
        <f t="shared" si="236"/>
        <v>3647.083333</v>
      </c>
      <c r="H96" s="167">
        <f t="shared" si="236"/>
        <v>3643.583333</v>
      </c>
      <c r="I96" s="167">
        <f t="shared" si="236"/>
        <v>3640.083333</v>
      </c>
      <c r="J96" s="167">
        <f t="shared" si="236"/>
        <v>3636.583333</v>
      </c>
      <c r="K96" s="167">
        <f t="shared" si="236"/>
        <v>3633.083333</v>
      </c>
      <c r="L96" s="167">
        <f t="shared" si="236"/>
        <v>3629.583333</v>
      </c>
      <c r="M96" s="167">
        <f t="shared" si="236"/>
        <v>3626.083333</v>
      </c>
      <c r="N96" s="189" t="s">
        <v>185</v>
      </c>
      <c r="O96" s="276">
        <f>SUM(B96:M96)</f>
        <v>43744</v>
      </c>
      <c r="P96" s="39"/>
      <c r="Q96" s="166" t="s">
        <v>185</v>
      </c>
      <c r="R96" s="179">
        <f t="shared" ref="R96:AC96" si="237">R95+R94</f>
        <v>3092.041667</v>
      </c>
      <c r="S96" s="179">
        <f t="shared" si="237"/>
        <v>3088.541667</v>
      </c>
      <c r="T96" s="179">
        <f t="shared" si="237"/>
        <v>3085.041667</v>
      </c>
      <c r="U96" s="179">
        <f t="shared" si="237"/>
        <v>3081.541667</v>
      </c>
      <c r="V96" s="179">
        <f t="shared" si="237"/>
        <v>3078.041667</v>
      </c>
      <c r="W96" s="179">
        <f t="shared" si="237"/>
        <v>3074.541667</v>
      </c>
      <c r="X96" s="179">
        <f t="shared" si="237"/>
        <v>3071.041667</v>
      </c>
      <c r="Y96" s="179">
        <f t="shared" si="237"/>
        <v>3067.541667</v>
      </c>
      <c r="Z96" s="179">
        <f t="shared" si="237"/>
        <v>3092.333333</v>
      </c>
      <c r="AA96" s="179">
        <f t="shared" si="237"/>
        <v>3092.333333</v>
      </c>
      <c r="AB96" s="179">
        <f t="shared" si="237"/>
        <v>3092.333333</v>
      </c>
      <c r="AC96" s="179">
        <f t="shared" si="237"/>
        <v>3092.333333</v>
      </c>
      <c r="AD96" s="180" t="s">
        <v>185</v>
      </c>
      <c r="AE96" s="270">
        <f>SUM(Q96:AC96)</f>
        <v>37007.66667</v>
      </c>
      <c r="AF96" s="39"/>
      <c r="AG96" s="166" t="s">
        <v>185</v>
      </c>
      <c r="AH96" s="175">
        <f t="shared" ref="AH96:AS96" si="238">AH95+AH94</f>
        <v>3816.25</v>
      </c>
      <c r="AI96" s="175">
        <f t="shared" si="238"/>
        <v>3812.75</v>
      </c>
      <c r="AJ96" s="175">
        <f t="shared" si="238"/>
        <v>3809.25</v>
      </c>
      <c r="AK96" s="175">
        <f t="shared" si="238"/>
        <v>3805.75</v>
      </c>
      <c r="AL96" s="175">
        <f t="shared" si="238"/>
        <v>3802.25</v>
      </c>
      <c r="AM96" s="175">
        <f t="shared" si="238"/>
        <v>3798.75</v>
      </c>
      <c r="AN96" s="175">
        <f t="shared" si="238"/>
        <v>3795.25</v>
      </c>
      <c r="AO96" s="175">
        <f t="shared" si="238"/>
        <v>3791.75</v>
      </c>
      <c r="AP96" s="175">
        <f t="shared" si="238"/>
        <v>3788.25</v>
      </c>
      <c r="AQ96" s="175">
        <f t="shared" si="238"/>
        <v>3784.75</v>
      </c>
      <c r="AR96" s="175">
        <f t="shared" si="238"/>
        <v>3781.25</v>
      </c>
      <c r="AS96" s="175">
        <f t="shared" si="238"/>
        <v>3777.75</v>
      </c>
      <c r="AT96" s="174" t="s">
        <v>185</v>
      </c>
      <c r="AU96" s="211">
        <f>SUM(AH96:AS96)</f>
        <v>45564</v>
      </c>
      <c r="AV96" s="39"/>
      <c r="AW96" s="166" t="s">
        <v>185</v>
      </c>
      <c r="AX96" s="175">
        <f t="shared" ref="AX96:BI96" si="239">AX95+AX94</f>
        <v>109533.3333</v>
      </c>
      <c r="AY96" s="175">
        <f t="shared" si="239"/>
        <v>109528.3333</v>
      </c>
      <c r="AZ96" s="175">
        <f t="shared" si="239"/>
        <v>109523.3333</v>
      </c>
      <c r="BA96" s="175">
        <f t="shared" si="239"/>
        <v>109518.3333</v>
      </c>
      <c r="BB96" s="175">
        <f t="shared" si="239"/>
        <v>109513.3333</v>
      </c>
      <c r="BC96" s="175">
        <f t="shared" si="239"/>
        <v>109508.3333</v>
      </c>
      <c r="BD96" s="175">
        <f t="shared" si="239"/>
        <v>109503.3333</v>
      </c>
      <c r="BE96" s="175">
        <f t="shared" si="239"/>
        <v>109498.3333</v>
      </c>
      <c r="BF96" s="175">
        <f t="shared" si="239"/>
        <v>109493.3333</v>
      </c>
      <c r="BG96" s="175">
        <f t="shared" si="239"/>
        <v>109488.3333</v>
      </c>
      <c r="BH96" s="175">
        <f t="shared" si="239"/>
        <v>109483.3333</v>
      </c>
      <c r="BI96" s="175">
        <f t="shared" si="239"/>
        <v>109478.3333</v>
      </c>
      <c r="BJ96" s="174" t="s">
        <v>185</v>
      </c>
      <c r="BK96" s="211">
        <f>SUM(AX96:BI96)</f>
        <v>1314070</v>
      </c>
      <c r="BL96" s="272"/>
      <c r="BM96" s="166" t="s">
        <v>185</v>
      </c>
      <c r="BN96" s="175">
        <f t="shared" ref="BN96:BY96" si="240">BN95+BN94</f>
        <v>4381.208333</v>
      </c>
      <c r="BO96" s="175">
        <f t="shared" si="240"/>
        <v>4377.708333</v>
      </c>
      <c r="BP96" s="175">
        <f t="shared" si="240"/>
        <v>4374.208333</v>
      </c>
      <c r="BQ96" s="175">
        <f t="shared" si="240"/>
        <v>4370.708333</v>
      </c>
      <c r="BR96" s="175">
        <f t="shared" si="240"/>
        <v>4367.208333</v>
      </c>
      <c r="BS96" s="175">
        <f t="shared" si="240"/>
        <v>4363.708333</v>
      </c>
      <c r="BT96" s="175">
        <f t="shared" si="240"/>
        <v>4360.208333</v>
      </c>
      <c r="BU96" s="175">
        <f t="shared" si="240"/>
        <v>4356.708333</v>
      </c>
      <c r="BV96" s="175">
        <f t="shared" si="240"/>
        <v>4353.208333</v>
      </c>
      <c r="BW96" s="175">
        <f t="shared" si="240"/>
        <v>4349.708333</v>
      </c>
      <c r="BX96" s="175">
        <f t="shared" si="240"/>
        <v>4346.208333</v>
      </c>
      <c r="BY96" s="175">
        <f t="shared" si="240"/>
        <v>4342.708333</v>
      </c>
      <c r="BZ96" s="174" t="s">
        <v>185</v>
      </c>
      <c r="CA96" s="184">
        <f>SUM(BN96:BY96)</f>
        <v>52343.5</v>
      </c>
      <c r="CB96" s="39"/>
      <c r="CC96" s="166" t="s">
        <v>185</v>
      </c>
      <c r="CD96" s="175">
        <f t="shared" ref="CD96:CO96" si="241">CD95+CD94</f>
        <v>4039.958333</v>
      </c>
      <c r="CE96" s="175">
        <f t="shared" si="241"/>
        <v>4036.458333</v>
      </c>
      <c r="CF96" s="175">
        <f t="shared" si="241"/>
        <v>4032.958333</v>
      </c>
      <c r="CG96" s="175">
        <f t="shared" si="241"/>
        <v>4029.458333</v>
      </c>
      <c r="CH96" s="175">
        <f t="shared" si="241"/>
        <v>4025.958333</v>
      </c>
      <c r="CI96" s="175">
        <f t="shared" si="241"/>
        <v>4022.458333</v>
      </c>
      <c r="CJ96" s="175">
        <f t="shared" si="241"/>
        <v>4018.958333</v>
      </c>
      <c r="CK96" s="175">
        <f t="shared" si="241"/>
        <v>4015.458333</v>
      </c>
      <c r="CL96" s="175">
        <f t="shared" si="241"/>
        <v>4011.958333</v>
      </c>
      <c r="CM96" s="175">
        <f t="shared" si="241"/>
        <v>4008.458333</v>
      </c>
      <c r="CN96" s="175">
        <f t="shared" si="241"/>
        <v>4004.958333</v>
      </c>
      <c r="CO96" s="175">
        <f t="shared" si="241"/>
        <v>4001.458333</v>
      </c>
      <c r="CP96" s="174" t="s">
        <v>185</v>
      </c>
      <c r="CQ96" s="184">
        <f>SUM(CD96:CO96)</f>
        <v>48248.5</v>
      </c>
      <c r="CR96" s="39"/>
    </row>
    <row r="97" ht="15.75" customHeight="1">
      <c r="A97" s="166" t="s">
        <v>186</v>
      </c>
      <c r="B97" s="167">
        <f>CreditParameters!E19</f>
        <v>845000</v>
      </c>
      <c r="C97" s="167">
        <f t="shared" ref="C97:M97" si="242">B97-B94</f>
        <v>843800</v>
      </c>
      <c r="D97" s="167">
        <f t="shared" si="242"/>
        <v>842600</v>
      </c>
      <c r="E97" s="167">
        <f t="shared" si="242"/>
        <v>841400</v>
      </c>
      <c r="F97" s="167">
        <f t="shared" si="242"/>
        <v>840200</v>
      </c>
      <c r="G97" s="167">
        <f t="shared" si="242"/>
        <v>839000</v>
      </c>
      <c r="H97" s="167">
        <f t="shared" si="242"/>
        <v>837800</v>
      </c>
      <c r="I97" s="167">
        <f t="shared" si="242"/>
        <v>836600</v>
      </c>
      <c r="J97" s="167">
        <f t="shared" si="242"/>
        <v>835400</v>
      </c>
      <c r="K97" s="167">
        <f t="shared" si="242"/>
        <v>834200</v>
      </c>
      <c r="L97" s="167">
        <f t="shared" si="242"/>
        <v>833000</v>
      </c>
      <c r="M97" s="167">
        <f t="shared" si="242"/>
        <v>831800</v>
      </c>
      <c r="N97" s="168" t="s">
        <v>36</v>
      </c>
      <c r="O97" s="169"/>
      <c r="P97" s="39"/>
      <c r="Q97" s="166" t="s">
        <v>186</v>
      </c>
      <c r="R97" s="179">
        <f>CreditParameters!H19</f>
        <v>648700</v>
      </c>
      <c r="S97" s="179">
        <f t="shared" ref="S97:Y97" si="243">R97-R94</f>
        <v>647500</v>
      </c>
      <c r="T97" s="179">
        <f t="shared" si="243"/>
        <v>646300</v>
      </c>
      <c r="U97" s="179">
        <f t="shared" si="243"/>
        <v>645100</v>
      </c>
      <c r="V97" s="179">
        <f t="shared" si="243"/>
        <v>643900</v>
      </c>
      <c r="W97" s="179">
        <f t="shared" si="243"/>
        <v>642700</v>
      </c>
      <c r="X97" s="179">
        <f t="shared" si="243"/>
        <v>641500</v>
      </c>
      <c r="Y97" s="179">
        <f t="shared" si="243"/>
        <v>640300</v>
      </c>
      <c r="Z97" s="277">
        <v>648800.0</v>
      </c>
      <c r="AA97" s="277">
        <v>648800.0</v>
      </c>
      <c r="AB97" s="277">
        <v>648800.0</v>
      </c>
      <c r="AC97" s="277">
        <v>648800.0</v>
      </c>
      <c r="AD97" s="169"/>
      <c r="AE97" s="273"/>
      <c r="AF97" s="39"/>
      <c r="AG97" s="166" t="s">
        <v>186</v>
      </c>
      <c r="AH97" s="175">
        <f>CreditParameters!K19</f>
        <v>897000</v>
      </c>
      <c r="AI97" s="175">
        <f t="shared" ref="AI97:AS97" si="244">AH97-AH94</f>
        <v>895800</v>
      </c>
      <c r="AJ97" s="175">
        <f t="shared" si="244"/>
        <v>894600</v>
      </c>
      <c r="AK97" s="175">
        <f t="shared" si="244"/>
        <v>893400</v>
      </c>
      <c r="AL97" s="175">
        <f t="shared" si="244"/>
        <v>892200</v>
      </c>
      <c r="AM97" s="175">
        <f t="shared" si="244"/>
        <v>891000</v>
      </c>
      <c r="AN97" s="175">
        <f t="shared" si="244"/>
        <v>889800</v>
      </c>
      <c r="AO97" s="175">
        <f t="shared" si="244"/>
        <v>888600</v>
      </c>
      <c r="AP97" s="175">
        <f t="shared" si="244"/>
        <v>887400</v>
      </c>
      <c r="AQ97" s="175">
        <f t="shared" si="244"/>
        <v>886200</v>
      </c>
      <c r="AR97" s="175">
        <f t="shared" si="244"/>
        <v>885000</v>
      </c>
      <c r="AS97" s="175">
        <f t="shared" si="244"/>
        <v>883800</v>
      </c>
      <c r="AT97" s="186"/>
      <c r="AU97" s="274"/>
      <c r="AV97" s="39"/>
      <c r="AW97" s="166" t="s">
        <v>186</v>
      </c>
      <c r="AX97" s="175">
        <f>CreditParameters!N19</f>
        <v>26000000</v>
      </c>
      <c r="AY97" s="175">
        <f t="shared" ref="AY97:BI97" si="245">AX97-AX94</f>
        <v>25998800</v>
      </c>
      <c r="AZ97" s="175">
        <f t="shared" si="245"/>
        <v>25997600</v>
      </c>
      <c r="BA97" s="175">
        <f t="shared" si="245"/>
        <v>25996400</v>
      </c>
      <c r="BB97" s="175">
        <f t="shared" si="245"/>
        <v>25995200</v>
      </c>
      <c r="BC97" s="175">
        <f t="shared" si="245"/>
        <v>25994000</v>
      </c>
      <c r="BD97" s="175">
        <f t="shared" si="245"/>
        <v>25992800</v>
      </c>
      <c r="BE97" s="175">
        <f t="shared" si="245"/>
        <v>25991600</v>
      </c>
      <c r="BF97" s="175">
        <f t="shared" si="245"/>
        <v>25990400</v>
      </c>
      <c r="BG97" s="175">
        <f t="shared" si="245"/>
        <v>25989200</v>
      </c>
      <c r="BH97" s="175">
        <f t="shared" si="245"/>
        <v>25988000</v>
      </c>
      <c r="BI97" s="175">
        <f t="shared" si="245"/>
        <v>25986800</v>
      </c>
      <c r="BJ97" s="186"/>
      <c r="BK97" s="274"/>
      <c r="BL97" s="272"/>
      <c r="BM97" s="166" t="s">
        <v>186</v>
      </c>
      <c r="BN97" s="175">
        <f>CreditParameters!B29</f>
        <v>1090700</v>
      </c>
      <c r="BO97" s="175">
        <f t="shared" ref="BO97:BY97" si="246">BN97-BN94</f>
        <v>1089500</v>
      </c>
      <c r="BP97" s="175">
        <f t="shared" si="246"/>
        <v>1088300</v>
      </c>
      <c r="BQ97" s="175">
        <f t="shared" si="246"/>
        <v>1087100</v>
      </c>
      <c r="BR97" s="175">
        <f t="shared" si="246"/>
        <v>1085900</v>
      </c>
      <c r="BS97" s="175">
        <f t="shared" si="246"/>
        <v>1084700</v>
      </c>
      <c r="BT97" s="175">
        <f t="shared" si="246"/>
        <v>1083500</v>
      </c>
      <c r="BU97" s="175">
        <f t="shared" si="246"/>
        <v>1082300</v>
      </c>
      <c r="BV97" s="175">
        <f t="shared" si="246"/>
        <v>1081100</v>
      </c>
      <c r="BW97" s="175">
        <f t="shared" si="246"/>
        <v>1079900</v>
      </c>
      <c r="BX97" s="175">
        <f t="shared" si="246"/>
        <v>1078700</v>
      </c>
      <c r="BY97" s="175">
        <f t="shared" si="246"/>
        <v>1077500</v>
      </c>
      <c r="BZ97" s="186"/>
      <c r="CA97" s="173"/>
      <c r="CB97" s="39"/>
      <c r="CC97" s="166" t="s">
        <v>186</v>
      </c>
      <c r="CD97" s="175">
        <f>CreditParameters!E29</f>
        <v>973700</v>
      </c>
      <c r="CE97" s="175">
        <f t="shared" ref="CE97:CO97" si="247">CD97-CD94</f>
        <v>972500</v>
      </c>
      <c r="CF97" s="175">
        <f t="shared" si="247"/>
        <v>971300</v>
      </c>
      <c r="CG97" s="175">
        <f t="shared" si="247"/>
        <v>970100</v>
      </c>
      <c r="CH97" s="175">
        <f t="shared" si="247"/>
        <v>968900</v>
      </c>
      <c r="CI97" s="175">
        <f t="shared" si="247"/>
        <v>967700</v>
      </c>
      <c r="CJ97" s="175">
        <f t="shared" si="247"/>
        <v>966500</v>
      </c>
      <c r="CK97" s="175">
        <f t="shared" si="247"/>
        <v>965300</v>
      </c>
      <c r="CL97" s="175">
        <f t="shared" si="247"/>
        <v>964100</v>
      </c>
      <c r="CM97" s="175">
        <f t="shared" si="247"/>
        <v>962900</v>
      </c>
      <c r="CN97" s="175">
        <f t="shared" si="247"/>
        <v>961700</v>
      </c>
      <c r="CO97" s="175">
        <f t="shared" si="247"/>
        <v>960500</v>
      </c>
      <c r="CP97" s="186"/>
      <c r="CQ97" s="173"/>
      <c r="CR97" s="39"/>
    </row>
    <row r="98" ht="16.5" customHeight="1">
      <c r="A98" s="166" t="s">
        <v>187</v>
      </c>
      <c r="B98" s="167">
        <v>4900.0</v>
      </c>
      <c r="C98" s="167">
        <v>4900.0</v>
      </c>
      <c r="D98" s="167">
        <v>4900.0</v>
      </c>
      <c r="E98" s="167">
        <v>4900.0</v>
      </c>
      <c r="F98" s="167">
        <v>4900.0</v>
      </c>
      <c r="G98" s="167">
        <v>4900.0</v>
      </c>
      <c r="H98" s="167">
        <v>4900.0</v>
      </c>
      <c r="I98" s="167">
        <v>4900.0</v>
      </c>
      <c r="J98" s="167">
        <v>4900.0</v>
      </c>
      <c r="K98" s="167">
        <v>4900.0</v>
      </c>
      <c r="L98" s="167">
        <v>4900.0</v>
      </c>
      <c r="M98" s="167">
        <v>4900.0</v>
      </c>
      <c r="N98" s="278" t="s">
        <v>197</v>
      </c>
      <c r="O98" s="276">
        <v>90000.0</v>
      </c>
      <c r="P98" s="39"/>
      <c r="Q98" s="166" t="s">
        <v>187</v>
      </c>
      <c r="R98" s="179">
        <v>3600.0</v>
      </c>
      <c r="S98" s="179">
        <v>3600.0</v>
      </c>
      <c r="T98" s="179">
        <v>3600.0</v>
      </c>
      <c r="U98" s="179">
        <v>3600.0</v>
      </c>
      <c r="V98" s="179">
        <v>3600.0</v>
      </c>
      <c r="W98" s="179">
        <v>3600.0</v>
      </c>
      <c r="X98" s="179">
        <v>3600.0</v>
      </c>
      <c r="Y98" s="179">
        <v>3600.0</v>
      </c>
      <c r="Z98" s="179">
        <v>3600.0</v>
      </c>
      <c r="AA98" s="179">
        <v>3600.0</v>
      </c>
      <c r="AB98" s="179">
        <v>3600.0</v>
      </c>
      <c r="AC98" s="179">
        <v>3600.0</v>
      </c>
      <c r="AD98" s="180" t="s">
        <v>188</v>
      </c>
      <c r="AE98" s="270">
        <f>SUM(R98:AC98)</f>
        <v>43200</v>
      </c>
      <c r="AF98" s="39"/>
      <c r="AG98" s="166" t="s">
        <v>187</v>
      </c>
      <c r="AH98" s="175">
        <v>4600.0</v>
      </c>
      <c r="AI98" s="175">
        <v>4600.0</v>
      </c>
      <c r="AJ98" s="175">
        <v>4600.0</v>
      </c>
      <c r="AK98" s="175">
        <v>4600.0</v>
      </c>
      <c r="AL98" s="175">
        <v>4600.0</v>
      </c>
      <c r="AM98" s="175">
        <v>4600.0</v>
      </c>
      <c r="AN98" s="175">
        <v>4600.0</v>
      </c>
      <c r="AO98" s="175">
        <v>4600.0</v>
      </c>
      <c r="AP98" s="175">
        <v>4600.0</v>
      </c>
      <c r="AQ98" s="175">
        <v>4600.0</v>
      </c>
      <c r="AR98" s="175">
        <v>4600.0</v>
      </c>
      <c r="AS98" s="175">
        <v>4600.0</v>
      </c>
      <c r="AT98" s="187" t="s">
        <v>189</v>
      </c>
      <c r="AU98" s="211">
        <f>SUM(AH98:AS98)</f>
        <v>55200</v>
      </c>
      <c r="AV98" s="39"/>
      <c r="AW98" s="166" t="s">
        <v>187</v>
      </c>
      <c r="AX98" s="175">
        <v>120000.0</v>
      </c>
      <c r="AY98" s="175">
        <v>120000.0</v>
      </c>
      <c r="AZ98" s="175">
        <v>120000.0</v>
      </c>
      <c r="BA98" s="175">
        <v>120000.0</v>
      </c>
      <c r="BB98" s="175">
        <v>120000.0</v>
      </c>
      <c r="BC98" s="175">
        <v>120000.0</v>
      </c>
      <c r="BD98" s="175">
        <v>120000.0</v>
      </c>
      <c r="BE98" s="175">
        <v>120000.0</v>
      </c>
      <c r="BF98" s="175">
        <v>120000.0</v>
      </c>
      <c r="BG98" s="175">
        <v>120000.0</v>
      </c>
      <c r="BH98" s="175">
        <v>120000.0</v>
      </c>
      <c r="BI98" s="175">
        <v>120000.0</v>
      </c>
      <c r="BJ98" s="187" t="s">
        <v>189</v>
      </c>
      <c r="BK98" s="211">
        <f>SUM(AX98:BI98)</f>
        <v>1440000</v>
      </c>
      <c r="BL98" s="272"/>
      <c r="BM98" s="166" t="s">
        <v>187</v>
      </c>
      <c r="BN98" s="175">
        <v>5600.0</v>
      </c>
      <c r="BO98" s="175">
        <v>5600.0</v>
      </c>
      <c r="BP98" s="175">
        <v>5600.0</v>
      </c>
      <c r="BQ98" s="175">
        <v>5600.0</v>
      </c>
      <c r="BR98" s="175">
        <v>5600.0</v>
      </c>
      <c r="BS98" s="175">
        <v>5600.0</v>
      </c>
      <c r="BT98" s="175">
        <v>5600.0</v>
      </c>
      <c r="BU98" s="175">
        <v>5600.0</v>
      </c>
      <c r="BV98" s="175">
        <v>5600.0</v>
      </c>
      <c r="BW98" s="175">
        <v>5600.0</v>
      </c>
      <c r="BX98" s="175">
        <v>5600.0</v>
      </c>
      <c r="BY98" s="175">
        <v>5600.0</v>
      </c>
      <c r="BZ98" s="187" t="s">
        <v>189</v>
      </c>
      <c r="CA98" s="184">
        <f>SUM(BN98:BY98)</f>
        <v>67200</v>
      </c>
      <c r="CB98" s="39"/>
      <c r="CC98" s="166" t="s">
        <v>187</v>
      </c>
      <c r="CD98" s="175">
        <v>5100.0</v>
      </c>
      <c r="CE98" s="175">
        <v>5100.0</v>
      </c>
      <c r="CF98" s="175">
        <v>5100.0</v>
      </c>
      <c r="CG98" s="175">
        <v>5100.0</v>
      </c>
      <c r="CH98" s="175">
        <v>5100.0</v>
      </c>
      <c r="CI98" s="175">
        <v>5100.0</v>
      </c>
      <c r="CJ98" s="175">
        <v>5100.0</v>
      </c>
      <c r="CK98" s="175">
        <v>5100.0</v>
      </c>
      <c r="CL98" s="175">
        <v>5100.0</v>
      </c>
      <c r="CM98" s="175">
        <v>5100.0</v>
      </c>
      <c r="CN98" s="175">
        <v>5100.0</v>
      </c>
      <c r="CO98" s="175">
        <v>5100.0</v>
      </c>
      <c r="CP98" s="187" t="s">
        <v>189</v>
      </c>
      <c r="CQ98" s="184">
        <f>SUM(CD98:CO98)</f>
        <v>61200</v>
      </c>
      <c r="CR98" s="39"/>
    </row>
    <row r="99" ht="15.75" customHeight="1">
      <c r="A99" s="188" t="s">
        <v>169</v>
      </c>
      <c r="B99" s="158" t="s">
        <v>170</v>
      </c>
      <c r="C99" s="158" t="s">
        <v>171</v>
      </c>
      <c r="D99" s="158" t="s">
        <v>172</v>
      </c>
      <c r="E99" s="158" t="s">
        <v>173</v>
      </c>
      <c r="F99" s="158" t="s">
        <v>174</v>
      </c>
      <c r="G99" s="158" t="s">
        <v>175</v>
      </c>
      <c r="H99" s="158" t="s">
        <v>176</v>
      </c>
      <c r="I99" s="158" t="s">
        <v>177</v>
      </c>
      <c r="J99" s="158" t="s">
        <v>178</v>
      </c>
      <c r="K99" s="158" t="s">
        <v>179</v>
      </c>
      <c r="L99" s="158" t="s">
        <v>180</v>
      </c>
      <c r="M99" s="159" t="s">
        <v>181</v>
      </c>
      <c r="N99" s="168"/>
      <c r="O99" s="169"/>
      <c r="P99" s="39"/>
      <c r="Q99" s="188" t="s">
        <v>169</v>
      </c>
      <c r="R99" s="158" t="s">
        <v>170</v>
      </c>
      <c r="S99" s="158" t="s">
        <v>171</v>
      </c>
      <c r="T99" s="158" t="s">
        <v>172</v>
      </c>
      <c r="U99" s="158" t="s">
        <v>173</v>
      </c>
      <c r="V99" s="158" t="s">
        <v>174</v>
      </c>
      <c r="W99" s="158" t="s">
        <v>175</v>
      </c>
      <c r="X99" s="158" t="s">
        <v>176</v>
      </c>
      <c r="Y99" s="158" t="s">
        <v>177</v>
      </c>
      <c r="Z99" s="158" t="s">
        <v>178</v>
      </c>
      <c r="AA99" s="158" t="s">
        <v>179</v>
      </c>
      <c r="AB99" s="158" t="s">
        <v>180</v>
      </c>
      <c r="AC99" s="159" t="s">
        <v>181</v>
      </c>
      <c r="AD99" s="173"/>
      <c r="AE99" s="273"/>
      <c r="AF99" s="39"/>
      <c r="AG99" s="188" t="s">
        <v>169</v>
      </c>
      <c r="AH99" s="158" t="s">
        <v>170</v>
      </c>
      <c r="AI99" s="158" t="s">
        <v>171</v>
      </c>
      <c r="AJ99" s="158" t="s">
        <v>172</v>
      </c>
      <c r="AK99" s="158" t="s">
        <v>173</v>
      </c>
      <c r="AL99" s="158" t="s">
        <v>174</v>
      </c>
      <c r="AM99" s="158" t="s">
        <v>175</v>
      </c>
      <c r="AN99" s="158" t="s">
        <v>176</v>
      </c>
      <c r="AO99" s="158" t="s">
        <v>177</v>
      </c>
      <c r="AP99" s="158" t="s">
        <v>178</v>
      </c>
      <c r="AQ99" s="158" t="s">
        <v>179</v>
      </c>
      <c r="AR99" s="158" t="s">
        <v>180</v>
      </c>
      <c r="AS99" s="159" t="s">
        <v>181</v>
      </c>
      <c r="AT99" s="186"/>
      <c r="AU99" s="274"/>
      <c r="AV99" s="39"/>
      <c r="AW99" s="188" t="s">
        <v>169</v>
      </c>
      <c r="AX99" s="158" t="s">
        <v>170</v>
      </c>
      <c r="AY99" s="158" t="s">
        <v>171</v>
      </c>
      <c r="AZ99" s="158" t="s">
        <v>172</v>
      </c>
      <c r="BA99" s="158" t="s">
        <v>173</v>
      </c>
      <c r="BB99" s="158" t="s">
        <v>174</v>
      </c>
      <c r="BC99" s="158" t="s">
        <v>175</v>
      </c>
      <c r="BD99" s="158" t="s">
        <v>176</v>
      </c>
      <c r="BE99" s="158" t="s">
        <v>177</v>
      </c>
      <c r="BF99" s="158" t="s">
        <v>178</v>
      </c>
      <c r="BG99" s="158" t="s">
        <v>179</v>
      </c>
      <c r="BH99" s="158" t="s">
        <v>180</v>
      </c>
      <c r="BI99" s="159" t="s">
        <v>181</v>
      </c>
      <c r="BJ99" s="200"/>
      <c r="BK99" s="274"/>
      <c r="BL99" s="272"/>
      <c r="BM99" s="188" t="s">
        <v>169</v>
      </c>
      <c r="BN99" s="158" t="s">
        <v>170</v>
      </c>
      <c r="BO99" s="158" t="s">
        <v>171</v>
      </c>
      <c r="BP99" s="158" t="s">
        <v>172</v>
      </c>
      <c r="BQ99" s="158" t="s">
        <v>173</v>
      </c>
      <c r="BR99" s="158" t="s">
        <v>174</v>
      </c>
      <c r="BS99" s="158" t="s">
        <v>175</v>
      </c>
      <c r="BT99" s="158" t="s">
        <v>176</v>
      </c>
      <c r="BU99" s="158" t="s">
        <v>177</v>
      </c>
      <c r="BV99" s="158" t="s">
        <v>178</v>
      </c>
      <c r="BW99" s="158" t="s">
        <v>179</v>
      </c>
      <c r="BX99" s="158" t="s">
        <v>180</v>
      </c>
      <c r="BY99" s="159" t="s">
        <v>181</v>
      </c>
      <c r="BZ99" s="169"/>
      <c r="CA99" s="173"/>
      <c r="CB99" s="39"/>
      <c r="CC99" s="188" t="s">
        <v>169</v>
      </c>
      <c r="CD99" s="158" t="s">
        <v>170</v>
      </c>
      <c r="CE99" s="158" t="s">
        <v>171</v>
      </c>
      <c r="CF99" s="158" t="s">
        <v>172</v>
      </c>
      <c r="CG99" s="158" t="s">
        <v>173</v>
      </c>
      <c r="CH99" s="158" t="s">
        <v>174</v>
      </c>
      <c r="CI99" s="158" t="s">
        <v>175</v>
      </c>
      <c r="CJ99" s="158" t="s">
        <v>176</v>
      </c>
      <c r="CK99" s="158" t="s">
        <v>177</v>
      </c>
      <c r="CL99" s="158" t="s">
        <v>178</v>
      </c>
      <c r="CM99" s="158" t="s">
        <v>179</v>
      </c>
      <c r="CN99" s="158" t="s">
        <v>180</v>
      </c>
      <c r="CO99" s="159" t="s">
        <v>181</v>
      </c>
      <c r="CP99" s="169"/>
      <c r="CQ99" s="173"/>
      <c r="CR99" s="39"/>
    </row>
    <row r="100" ht="16.5" customHeight="1">
      <c r="A100" s="166" t="s">
        <v>182</v>
      </c>
      <c r="B100" s="167">
        <v>1200.0</v>
      </c>
      <c r="C100" s="167">
        <v>1200.0</v>
      </c>
      <c r="D100" s="167">
        <v>1200.0</v>
      </c>
      <c r="E100" s="167">
        <v>1200.0</v>
      </c>
      <c r="F100" s="167">
        <v>1200.0</v>
      </c>
      <c r="G100" s="167">
        <v>1200.0</v>
      </c>
      <c r="H100" s="167">
        <v>1200.0</v>
      </c>
      <c r="I100" s="167">
        <v>1200.0</v>
      </c>
      <c r="J100" s="167">
        <v>1200.0</v>
      </c>
      <c r="K100" s="167">
        <v>1200.0</v>
      </c>
      <c r="L100" s="167">
        <v>1200.0</v>
      </c>
      <c r="M100" s="167">
        <v>1200.0</v>
      </c>
      <c r="N100" s="189" t="s">
        <v>190</v>
      </c>
      <c r="O100" s="279">
        <f>O98-O96</f>
        <v>46256</v>
      </c>
      <c r="P100" s="39"/>
      <c r="Q100" s="166" t="s">
        <v>182</v>
      </c>
      <c r="R100" s="179">
        <v>1200.0</v>
      </c>
      <c r="S100" s="179">
        <v>1200.0</v>
      </c>
      <c r="T100" s="179">
        <v>1200.0</v>
      </c>
      <c r="U100" s="179">
        <v>1200.0</v>
      </c>
      <c r="V100" s="179">
        <v>1200.0</v>
      </c>
      <c r="W100" s="179">
        <v>1200.0</v>
      </c>
      <c r="X100" s="179">
        <v>1200.0</v>
      </c>
      <c r="Y100" s="179">
        <v>1200.0</v>
      </c>
      <c r="Z100" s="179">
        <v>1200.0</v>
      </c>
      <c r="AA100" s="179">
        <v>1200.0</v>
      </c>
      <c r="AB100" s="179">
        <v>1200.0</v>
      </c>
      <c r="AC100" s="179">
        <v>1200.0</v>
      </c>
      <c r="AD100" s="202" t="s">
        <v>190</v>
      </c>
      <c r="AE100" s="270">
        <f>AE98-AE96</f>
        <v>6192.333333</v>
      </c>
      <c r="AF100" s="39"/>
      <c r="AG100" s="166" t="s">
        <v>182</v>
      </c>
      <c r="AH100" s="167">
        <v>1200.0</v>
      </c>
      <c r="AI100" s="167">
        <v>1200.0</v>
      </c>
      <c r="AJ100" s="167">
        <v>1200.0</v>
      </c>
      <c r="AK100" s="167">
        <v>1200.0</v>
      </c>
      <c r="AL100" s="167">
        <v>1200.0</v>
      </c>
      <c r="AM100" s="167">
        <v>1200.0</v>
      </c>
      <c r="AN100" s="167">
        <v>1200.0</v>
      </c>
      <c r="AO100" s="167">
        <v>1200.0</v>
      </c>
      <c r="AP100" s="167">
        <v>1200.0</v>
      </c>
      <c r="AQ100" s="167">
        <v>1200.0</v>
      </c>
      <c r="AR100" s="167">
        <v>1200.0</v>
      </c>
      <c r="AS100" s="167">
        <v>1200.0</v>
      </c>
      <c r="AT100" s="174" t="s">
        <v>183</v>
      </c>
      <c r="AU100" s="211">
        <f>AU98-AU96</f>
        <v>9636</v>
      </c>
      <c r="AV100" s="39"/>
      <c r="AW100" s="166" t="s">
        <v>182</v>
      </c>
      <c r="AX100" s="167">
        <v>1200.0</v>
      </c>
      <c r="AY100" s="167">
        <v>1200.0</v>
      </c>
      <c r="AZ100" s="167">
        <v>1200.0</v>
      </c>
      <c r="BA100" s="167">
        <v>1200.0</v>
      </c>
      <c r="BB100" s="167">
        <v>1200.0</v>
      </c>
      <c r="BC100" s="167">
        <v>1200.0</v>
      </c>
      <c r="BD100" s="167">
        <v>1200.0</v>
      </c>
      <c r="BE100" s="167">
        <v>1200.0</v>
      </c>
      <c r="BF100" s="167">
        <v>1200.0</v>
      </c>
      <c r="BG100" s="167">
        <v>1200.0</v>
      </c>
      <c r="BH100" s="167">
        <v>1200.0</v>
      </c>
      <c r="BI100" s="167">
        <v>1200.0</v>
      </c>
      <c r="BJ100" s="174" t="s">
        <v>183</v>
      </c>
      <c r="BK100" s="211">
        <f>BK98-BK96</f>
        <v>125930</v>
      </c>
      <c r="BL100" s="272"/>
      <c r="BM100" s="166" t="s">
        <v>182</v>
      </c>
      <c r="BN100" s="167">
        <v>1200.0</v>
      </c>
      <c r="BO100" s="167">
        <v>1200.0</v>
      </c>
      <c r="BP100" s="167">
        <v>1200.0</v>
      </c>
      <c r="BQ100" s="167">
        <v>1200.0</v>
      </c>
      <c r="BR100" s="167">
        <v>1200.0</v>
      </c>
      <c r="BS100" s="167">
        <v>1200.0</v>
      </c>
      <c r="BT100" s="167">
        <v>1200.0</v>
      </c>
      <c r="BU100" s="167">
        <v>1200.0</v>
      </c>
      <c r="BV100" s="167">
        <v>1200.0</v>
      </c>
      <c r="BW100" s="167">
        <v>1200.0</v>
      </c>
      <c r="BX100" s="167">
        <v>1200.0</v>
      </c>
      <c r="BY100" s="167">
        <v>1200.0</v>
      </c>
      <c r="BZ100" s="174" t="s">
        <v>183</v>
      </c>
      <c r="CA100" s="184">
        <f>CA98-CA96</f>
        <v>14856.5</v>
      </c>
      <c r="CB100" s="39"/>
      <c r="CC100" s="166" t="s">
        <v>182</v>
      </c>
      <c r="CD100" s="167">
        <v>1200.0</v>
      </c>
      <c r="CE100" s="167">
        <v>1200.0</v>
      </c>
      <c r="CF100" s="167">
        <v>1200.0</v>
      </c>
      <c r="CG100" s="167">
        <v>1200.0</v>
      </c>
      <c r="CH100" s="167">
        <v>1200.0</v>
      </c>
      <c r="CI100" s="167">
        <v>1200.0</v>
      </c>
      <c r="CJ100" s="167">
        <v>1200.0</v>
      </c>
      <c r="CK100" s="167">
        <v>1200.0</v>
      </c>
      <c r="CL100" s="167">
        <v>1200.0</v>
      </c>
      <c r="CM100" s="167">
        <v>1200.0</v>
      </c>
      <c r="CN100" s="167">
        <v>1200.0</v>
      </c>
      <c r="CO100" s="167">
        <v>1200.0</v>
      </c>
      <c r="CP100" s="174" t="s">
        <v>183</v>
      </c>
      <c r="CQ100" s="184">
        <f>CQ98-CQ96</f>
        <v>12951.5</v>
      </c>
      <c r="CR100" s="39"/>
    </row>
    <row r="101" ht="15.75" customHeight="1">
      <c r="A101" s="166" t="s">
        <v>184</v>
      </c>
      <c r="B101" s="167">
        <f t="shared" ref="B101:M101" si="248">B103*3.5%/12</f>
        <v>2422.583333</v>
      </c>
      <c r="C101" s="167">
        <f t="shared" si="248"/>
        <v>2419.083333</v>
      </c>
      <c r="D101" s="167">
        <f t="shared" si="248"/>
        <v>2415.583333</v>
      </c>
      <c r="E101" s="167">
        <f t="shared" si="248"/>
        <v>2412.083333</v>
      </c>
      <c r="F101" s="167">
        <f t="shared" si="248"/>
        <v>2408.583333</v>
      </c>
      <c r="G101" s="167">
        <f t="shared" si="248"/>
        <v>2405.083333</v>
      </c>
      <c r="H101" s="167">
        <f t="shared" si="248"/>
        <v>2401.583333</v>
      </c>
      <c r="I101" s="167">
        <f t="shared" si="248"/>
        <v>2398.083333</v>
      </c>
      <c r="J101" s="167">
        <f t="shared" si="248"/>
        <v>2394.583333</v>
      </c>
      <c r="K101" s="167">
        <f t="shared" si="248"/>
        <v>2391.083333</v>
      </c>
      <c r="L101" s="167">
        <f t="shared" si="248"/>
        <v>2387.583333</v>
      </c>
      <c r="M101" s="167">
        <f t="shared" si="248"/>
        <v>2384.083333</v>
      </c>
      <c r="N101" s="168"/>
      <c r="O101" s="169"/>
      <c r="P101" s="39"/>
      <c r="Q101" s="166" t="s">
        <v>184</v>
      </c>
      <c r="R101" s="167">
        <f t="shared" ref="R101:AC101" si="249">R103*3.5%/12</f>
        <v>1888.833333</v>
      </c>
      <c r="S101" s="167">
        <f t="shared" si="249"/>
        <v>1885.333333</v>
      </c>
      <c r="T101" s="167">
        <f t="shared" si="249"/>
        <v>1881.833333</v>
      </c>
      <c r="U101" s="167">
        <f t="shared" si="249"/>
        <v>1878.333333</v>
      </c>
      <c r="V101" s="167">
        <f t="shared" si="249"/>
        <v>1874.833333</v>
      </c>
      <c r="W101" s="167">
        <f t="shared" si="249"/>
        <v>1871.333333</v>
      </c>
      <c r="X101" s="167">
        <f t="shared" si="249"/>
        <v>1867.833333</v>
      </c>
      <c r="Y101" s="167">
        <f t="shared" si="249"/>
        <v>1864.333333</v>
      </c>
      <c r="Z101" s="167">
        <f t="shared" si="249"/>
        <v>1860.833333</v>
      </c>
      <c r="AA101" s="167">
        <f t="shared" si="249"/>
        <v>1857.333333</v>
      </c>
      <c r="AB101" s="167">
        <f t="shared" si="249"/>
        <v>1853.833333</v>
      </c>
      <c r="AC101" s="167">
        <f t="shared" si="249"/>
        <v>1850.333333</v>
      </c>
      <c r="AD101" s="169"/>
      <c r="AE101" s="273"/>
      <c r="AF101" s="39"/>
      <c r="AG101" s="166" t="s">
        <v>184</v>
      </c>
      <c r="AH101" s="175">
        <f t="shared" ref="AH101:AS101" si="250">AH103*3.5%/12</f>
        <v>2574.25</v>
      </c>
      <c r="AI101" s="175">
        <f t="shared" si="250"/>
        <v>2570.75</v>
      </c>
      <c r="AJ101" s="175">
        <f t="shared" si="250"/>
        <v>2567.25</v>
      </c>
      <c r="AK101" s="175">
        <f t="shared" si="250"/>
        <v>2563.75</v>
      </c>
      <c r="AL101" s="175">
        <f t="shared" si="250"/>
        <v>2560.25</v>
      </c>
      <c r="AM101" s="175">
        <f t="shared" si="250"/>
        <v>2556.75</v>
      </c>
      <c r="AN101" s="175">
        <f t="shared" si="250"/>
        <v>2553.25</v>
      </c>
      <c r="AO101" s="175">
        <f t="shared" si="250"/>
        <v>2549.75</v>
      </c>
      <c r="AP101" s="175">
        <f t="shared" si="250"/>
        <v>2546.25</v>
      </c>
      <c r="AQ101" s="175">
        <f t="shared" si="250"/>
        <v>2542.75</v>
      </c>
      <c r="AR101" s="175">
        <f t="shared" si="250"/>
        <v>2539.25</v>
      </c>
      <c r="AS101" s="175">
        <f t="shared" si="250"/>
        <v>2535.75</v>
      </c>
      <c r="AT101" s="176"/>
      <c r="AU101" s="274"/>
      <c r="AV101" s="39"/>
      <c r="AW101" s="166" t="s">
        <v>184</v>
      </c>
      <c r="AX101" s="175">
        <f t="shared" ref="AX101:BI101" si="251">AX103*5%/12</f>
        <v>108273.3333</v>
      </c>
      <c r="AY101" s="175">
        <f t="shared" si="251"/>
        <v>108268.3333</v>
      </c>
      <c r="AZ101" s="175">
        <f t="shared" si="251"/>
        <v>108263.3333</v>
      </c>
      <c r="BA101" s="175">
        <f t="shared" si="251"/>
        <v>108258.3333</v>
      </c>
      <c r="BB101" s="175">
        <f t="shared" si="251"/>
        <v>108253.3333</v>
      </c>
      <c r="BC101" s="175">
        <f t="shared" si="251"/>
        <v>108248.3333</v>
      </c>
      <c r="BD101" s="175">
        <f t="shared" si="251"/>
        <v>108243.3333</v>
      </c>
      <c r="BE101" s="175">
        <f t="shared" si="251"/>
        <v>108238.3333</v>
      </c>
      <c r="BF101" s="175">
        <f t="shared" si="251"/>
        <v>108233.3333</v>
      </c>
      <c r="BG101" s="175">
        <f t="shared" si="251"/>
        <v>108228.3333</v>
      </c>
      <c r="BH101" s="175">
        <f t="shared" si="251"/>
        <v>108223.3333</v>
      </c>
      <c r="BI101" s="175">
        <f t="shared" si="251"/>
        <v>108218.3333</v>
      </c>
      <c r="BJ101" s="176"/>
      <c r="BK101" s="274"/>
      <c r="BL101" s="272"/>
      <c r="BM101" s="166" t="s">
        <v>184</v>
      </c>
      <c r="BN101" s="175">
        <f t="shared" ref="BN101:BY101" si="252">BN103*3.5%/12</f>
        <v>3139.208333</v>
      </c>
      <c r="BO101" s="175">
        <f t="shared" si="252"/>
        <v>3135.708333</v>
      </c>
      <c r="BP101" s="175">
        <f t="shared" si="252"/>
        <v>3132.208333</v>
      </c>
      <c r="BQ101" s="175">
        <f t="shared" si="252"/>
        <v>3128.708333</v>
      </c>
      <c r="BR101" s="175">
        <f t="shared" si="252"/>
        <v>3125.208333</v>
      </c>
      <c r="BS101" s="175">
        <f t="shared" si="252"/>
        <v>3121.708333</v>
      </c>
      <c r="BT101" s="175">
        <f t="shared" si="252"/>
        <v>3118.208333</v>
      </c>
      <c r="BU101" s="175">
        <f t="shared" si="252"/>
        <v>3114.708333</v>
      </c>
      <c r="BV101" s="175">
        <f t="shared" si="252"/>
        <v>3111.208333</v>
      </c>
      <c r="BW101" s="175">
        <f t="shared" si="252"/>
        <v>3107.708333</v>
      </c>
      <c r="BX101" s="175">
        <f t="shared" si="252"/>
        <v>3104.208333</v>
      </c>
      <c r="BY101" s="175">
        <f t="shared" si="252"/>
        <v>3100.708333</v>
      </c>
      <c r="BZ101" s="176"/>
      <c r="CA101" s="173"/>
      <c r="CB101" s="39"/>
      <c r="CC101" s="166" t="s">
        <v>184</v>
      </c>
      <c r="CD101" s="175">
        <f t="shared" ref="CD101:CO101" si="253">CD103*3.5%/12</f>
        <v>2797.958333</v>
      </c>
      <c r="CE101" s="175">
        <f t="shared" si="253"/>
        <v>2794.458333</v>
      </c>
      <c r="CF101" s="175">
        <f t="shared" si="253"/>
        <v>2790.958333</v>
      </c>
      <c r="CG101" s="175">
        <f t="shared" si="253"/>
        <v>2787.458333</v>
      </c>
      <c r="CH101" s="175">
        <f t="shared" si="253"/>
        <v>2783.958333</v>
      </c>
      <c r="CI101" s="175">
        <f t="shared" si="253"/>
        <v>2780.458333</v>
      </c>
      <c r="CJ101" s="175">
        <f t="shared" si="253"/>
        <v>2776.958333</v>
      </c>
      <c r="CK101" s="175">
        <f t="shared" si="253"/>
        <v>2773.458333</v>
      </c>
      <c r="CL101" s="175">
        <f t="shared" si="253"/>
        <v>2769.958333</v>
      </c>
      <c r="CM101" s="175">
        <f t="shared" si="253"/>
        <v>2766.458333</v>
      </c>
      <c r="CN101" s="175">
        <f t="shared" si="253"/>
        <v>2762.958333</v>
      </c>
      <c r="CO101" s="175">
        <f t="shared" si="253"/>
        <v>2759.458333</v>
      </c>
      <c r="CP101" s="176"/>
      <c r="CQ101" s="173"/>
      <c r="CR101" s="39"/>
    </row>
    <row r="102" ht="16.5" customHeight="1">
      <c r="A102" s="166" t="s">
        <v>185</v>
      </c>
      <c r="B102" s="167">
        <f>B101+B100</f>
        <v>3622.583333</v>
      </c>
      <c r="C102" s="167">
        <f t="shared" ref="C102:M102" si="254">C100+C101</f>
        <v>3619.083333</v>
      </c>
      <c r="D102" s="167">
        <f t="shared" si="254"/>
        <v>3615.583333</v>
      </c>
      <c r="E102" s="167">
        <f t="shared" si="254"/>
        <v>3612.083333</v>
      </c>
      <c r="F102" s="167">
        <f t="shared" si="254"/>
        <v>3608.583333</v>
      </c>
      <c r="G102" s="167">
        <f t="shared" si="254"/>
        <v>3605.083333</v>
      </c>
      <c r="H102" s="167">
        <f t="shared" si="254"/>
        <v>3601.583333</v>
      </c>
      <c r="I102" s="167">
        <f t="shared" si="254"/>
        <v>3598.083333</v>
      </c>
      <c r="J102" s="167">
        <f t="shared" si="254"/>
        <v>3594.583333</v>
      </c>
      <c r="K102" s="167">
        <f t="shared" si="254"/>
        <v>3591.083333</v>
      </c>
      <c r="L102" s="167">
        <f t="shared" si="254"/>
        <v>3587.583333</v>
      </c>
      <c r="M102" s="167">
        <f t="shared" si="254"/>
        <v>3584.083333</v>
      </c>
      <c r="N102" s="189" t="s">
        <v>185</v>
      </c>
      <c r="O102" s="276">
        <f>SUM(B102:M102)</f>
        <v>43240</v>
      </c>
      <c r="P102" s="39"/>
      <c r="Q102" s="166" t="s">
        <v>185</v>
      </c>
      <c r="R102" s="179">
        <f t="shared" ref="R102:AC102" si="255">R101+R100</f>
        <v>3088.833333</v>
      </c>
      <c r="S102" s="179">
        <f t="shared" si="255"/>
        <v>3085.333333</v>
      </c>
      <c r="T102" s="179">
        <f t="shared" si="255"/>
        <v>3081.833333</v>
      </c>
      <c r="U102" s="179">
        <f t="shared" si="255"/>
        <v>3078.333333</v>
      </c>
      <c r="V102" s="179">
        <f t="shared" si="255"/>
        <v>3074.833333</v>
      </c>
      <c r="W102" s="179">
        <f t="shared" si="255"/>
        <v>3071.333333</v>
      </c>
      <c r="X102" s="179">
        <f t="shared" si="255"/>
        <v>3067.833333</v>
      </c>
      <c r="Y102" s="179">
        <f t="shared" si="255"/>
        <v>3064.333333</v>
      </c>
      <c r="Z102" s="179">
        <f t="shared" si="255"/>
        <v>3060.833333</v>
      </c>
      <c r="AA102" s="179">
        <f t="shared" si="255"/>
        <v>3057.333333</v>
      </c>
      <c r="AB102" s="179">
        <f t="shared" si="255"/>
        <v>3053.833333</v>
      </c>
      <c r="AC102" s="179">
        <f t="shared" si="255"/>
        <v>3050.333333</v>
      </c>
      <c r="AD102" s="180" t="s">
        <v>185</v>
      </c>
      <c r="AE102" s="270">
        <f>SUM(R102:AC102)</f>
        <v>36835</v>
      </c>
      <c r="AF102" s="39"/>
      <c r="AG102" s="166" t="s">
        <v>185</v>
      </c>
      <c r="AH102" s="175">
        <f t="shared" ref="AH102:AS102" si="256">AH101+AH100</f>
        <v>3774.25</v>
      </c>
      <c r="AI102" s="175">
        <f t="shared" si="256"/>
        <v>3770.75</v>
      </c>
      <c r="AJ102" s="175">
        <f t="shared" si="256"/>
        <v>3767.25</v>
      </c>
      <c r="AK102" s="175">
        <f t="shared" si="256"/>
        <v>3763.75</v>
      </c>
      <c r="AL102" s="175">
        <f t="shared" si="256"/>
        <v>3760.25</v>
      </c>
      <c r="AM102" s="175">
        <f t="shared" si="256"/>
        <v>3756.75</v>
      </c>
      <c r="AN102" s="175">
        <f t="shared" si="256"/>
        <v>3753.25</v>
      </c>
      <c r="AO102" s="175">
        <f t="shared" si="256"/>
        <v>3749.75</v>
      </c>
      <c r="AP102" s="175">
        <f t="shared" si="256"/>
        <v>3746.25</v>
      </c>
      <c r="AQ102" s="175">
        <f t="shared" si="256"/>
        <v>3742.75</v>
      </c>
      <c r="AR102" s="175">
        <f t="shared" si="256"/>
        <v>3739.25</v>
      </c>
      <c r="AS102" s="175">
        <f t="shared" si="256"/>
        <v>3735.75</v>
      </c>
      <c r="AT102" s="174" t="s">
        <v>185</v>
      </c>
      <c r="AU102" s="211">
        <f>SUM(AH102:AS102)</f>
        <v>45060</v>
      </c>
      <c r="AV102" s="39"/>
      <c r="AW102" s="166" t="s">
        <v>185</v>
      </c>
      <c r="AX102" s="175">
        <f t="shared" ref="AX102:BI102" si="257">AX101+AX100</f>
        <v>109473.3333</v>
      </c>
      <c r="AY102" s="175">
        <f t="shared" si="257"/>
        <v>109468.3333</v>
      </c>
      <c r="AZ102" s="175">
        <f t="shared" si="257"/>
        <v>109463.3333</v>
      </c>
      <c r="BA102" s="175">
        <f t="shared" si="257"/>
        <v>109458.3333</v>
      </c>
      <c r="BB102" s="175">
        <f t="shared" si="257"/>
        <v>109453.3333</v>
      </c>
      <c r="BC102" s="175">
        <f t="shared" si="257"/>
        <v>109448.3333</v>
      </c>
      <c r="BD102" s="175">
        <f t="shared" si="257"/>
        <v>109443.3333</v>
      </c>
      <c r="BE102" s="175">
        <f t="shared" si="257"/>
        <v>109438.3333</v>
      </c>
      <c r="BF102" s="175">
        <f t="shared" si="257"/>
        <v>109433.3333</v>
      </c>
      <c r="BG102" s="175">
        <f t="shared" si="257"/>
        <v>109428.3333</v>
      </c>
      <c r="BH102" s="175">
        <f t="shared" si="257"/>
        <v>109423.3333</v>
      </c>
      <c r="BI102" s="175">
        <f t="shared" si="257"/>
        <v>109418.3333</v>
      </c>
      <c r="BJ102" s="174" t="s">
        <v>185</v>
      </c>
      <c r="BK102" s="211">
        <f>SUM(AX102:BI102)</f>
        <v>1313350</v>
      </c>
      <c r="BL102" s="272"/>
      <c r="BM102" s="166" t="s">
        <v>185</v>
      </c>
      <c r="BN102" s="175">
        <f t="shared" ref="BN102:BY102" si="258">BN101+BN100</f>
        <v>4339.208333</v>
      </c>
      <c r="BO102" s="175">
        <f t="shared" si="258"/>
        <v>4335.708333</v>
      </c>
      <c r="BP102" s="175">
        <f t="shared" si="258"/>
        <v>4332.208333</v>
      </c>
      <c r="BQ102" s="175">
        <f t="shared" si="258"/>
        <v>4328.708333</v>
      </c>
      <c r="BR102" s="175">
        <f t="shared" si="258"/>
        <v>4325.208333</v>
      </c>
      <c r="BS102" s="175">
        <f t="shared" si="258"/>
        <v>4321.708333</v>
      </c>
      <c r="BT102" s="175">
        <f t="shared" si="258"/>
        <v>4318.208333</v>
      </c>
      <c r="BU102" s="175">
        <f t="shared" si="258"/>
        <v>4314.708333</v>
      </c>
      <c r="BV102" s="175">
        <f t="shared" si="258"/>
        <v>4311.208333</v>
      </c>
      <c r="BW102" s="175">
        <f t="shared" si="258"/>
        <v>4307.708333</v>
      </c>
      <c r="BX102" s="175">
        <f t="shared" si="258"/>
        <v>4304.208333</v>
      </c>
      <c r="BY102" s="175">
        <f t="shared" si="258"/>
        <v>4300.708333</v>
      </c>
      <c r="BZ102" s="174" t="s">
        <v>185</v>
      </c>
      <c r="CA102" s="184">
        <f>SUM(BN102:BY102)</f>
        <v>51839.5</v>
      </c>
      <c r="CB102" s="39"/>
      <c r="CC102" s="166" t="s">
        <v>185</v>
      </c>
      <c r="CD102" s="175">
        <f t="shared" ref="CD102:CO102" si="259">CD101+CD100</f>
        <v>3997.958333</v>
      </c>
      <c r="CE102" s="175">
        <f t="shared" si="259"/>
        <v>3994.458333</v>
      </c>
      <c r="CF102" s="175">
        <f t="shared" si="259"/>
        <v>3990.958333</v>
      </c>
      <c r="CG102" s="175">
        <f t="shared" si="259"/>
        <v>3987.458333</v>
      </c>
      <c r="CH102" s="175">
        <f t="shared" si="259"/>
        <v>3983.958333</v>
      </c>
      <c r="CI102" s="175">
        <f t="shared" si="259"/>
        <v>3980.458333</v>
      </c>
      <c r="CJ102" s="175">
        <f t="shared" si="259"/>
        <v>3976.958333</v>
      </c>
      <c r="CK102" s="175">
        <f t="shared" si="259"/>
        <v>3973.458333</v>
      </c>
      <c r="CL102" s="175">
        <f t="shared" si="259"/>
        <v>3969.958333</v>
      </c>
      <c r="CM102" s="175">
        <f t="shared" si="259"/>
        <v>3966.458333</v>
      </c>
      <c r="CN102" s="175">
        <f t="shared" si="259"/>
        <v>3962.958333</v>
      </c>
      <c r="CO102" s="175">
        <f t="shared" si="259"/>
        <v>3959.458333</v>
      </c>
      <c r="CP102" s="174" t="s">
        <v>185</v>
      </c>
      <c r="CQ102" s="184">
        <f>SUM(CD102:CO102)</f>
        <v>47744.5</v>
      </c>
      <c r="CR102" s="39"/>
    </row>
    <row r="103" ht="15.75" customHeight="1">
      <c r="A103" s="166" t="s">
        <v>186</v>
      </c>
      <c r="B103" s="167">
        <f>M97-M94</f>
        <v>830600</v>
      </c>
      <c r="C103" s="167">
        <f t="shared" ref="C103:M103" si="260">B103-B100</f>
        <v>829400</v>
      </c>
      <c r="D103" s="167">
        <f t="shared" si="260"/>
        <v>828200</v>
      </c>
      <c r="E103" s="167">
        <f t="shared" si="260"/>
        <v>827000</v>
      </c>
      <c r="F103" s="167">
        <f t="shared" si="260"/>
        <v>825800</v>
      </c>
      <c r="G103" s="167">
        <f t="shared" si="260"/>
        <v>824600</v>
      </c>
      <c r="H103" s="167">
        <f t="shared" si="260"/>
        <v>823400</v>
      </c>
      <c r="I103" s="167">
        <f t="shared" si="260"/>
        <v>822200</v>
      </c>
      <c r="J103" s="167">
        <f t="shared" si="260"/>
        <v>821000</v>
      </c>
      <c r="K103" s="167">
        <f t="shared" si="260"/>
        <v>819800</v>
      </c>
      <c r="L103" s="167">
        <f t="shared" si="260"/>
        <v>818600</v>
      </c>
      <c r="M103" s="167">
        <f t="shared" si="260"/>
        <v>817400</v>
      </c>
      <c r="N103" s="168"/>
      <c r="O103" s="169"/>
      <c r="P103" s="39"/>
      <c r="Q103" s="166" t="s">
        <v>186</v>
      </c>
      <c r="R103" s="179">
        <f>AC97-AC94</f>
        <v>647600</v>
      </c>
      <c r="S103" s="179">
        <f t="shared" ref="S103:AC103" si="261">R103-R100</f>
        <v>646400</v>
      </c>
      <c r="T103" s="179">
        <f t="shared" si="261"/>
        <v>645200</v>
      </c>
      <c r="U103" s="179">
        <f t="shared" si="261"/>
        <v>644000</v>
      </c>
      <c r="V103" s="179">
        <f t="shared" si="261"/>
        <v>642800</v>
      </c>
      <c r="W103" s="179">
        <f t="shared" si="261"/>
        <v>641600</v>
      </c>
      <c r="X103" s="179">
        <f t="shared" si="261"/>
        <v>640400</v>
      </c>
      <c r="Y103" s="179">
        <f t="shared" si="261"/>
        <v>639200</v>
      </c>
      <c r="Z103" s="179">
        <f t="shared" si="261"/>
        <v>638000</v>
      </c>
      <c r="AA103" s="179">
        <f t="shared" si="261"/>
        <v>636800</v>
      </c>
      <c r="AB103" s="179">
        <f t="shared" si="261"/>
        <v>635600</v>
      </c>
      <c r="AC103" s="179">
        <f t="shared" si="261"/>
        <v>634400</v>
      </c>
      <c r="AD103" s="169"/>
      <c r="AE103" s="273"/>
      <c r="AF103" s="39"/>
      <c r="AG103" s="166" t="s">
        <v>186</v>
      </c>
      <c r="AH103" s="175">
        <f>AS97-AS94</f>
        <v>882600</v>
      </c>
      <c r="AI103" s="175">
        <f t="shared" ref="AI103:AS103" si="262">AH103-AH100</f>
        <v>881400</v>
      </c>
      <c r="AJ103" s="175">
        <f t="shared" si="262"/>
        <v>880200</v>
      </c>
      <c r="AK103" s="175">
        <f t="shared" si="262"/>
        <v>879000</v>
      </c>
      <c r="AL103" s="175">
        <f t="shared" si="262"/>
        <v>877800</v>
      </c>
      <c r="AM103" s="175">
        <f t="shared" si="262"/>
        <v>876600</v>
      </c>
      <c r="AN103" s="175">
        <f t="shared" si="262"/>
        <v>875400</v>
      </c>
      <c r="AO103" s="175">
        <f t="shared" si="262"/>
        <v>874200</v>
      </c>
      <c r="AP103" s="175">
        <f t="shared" si="262"/>
        <v>873000</v>
      </c>
      <c r="AQ103" s="175">
        <f t="shared" si="262"/>
        <v>871800</v>
      </c>
      <c r="AR103" s="175">
        <f t="shared" si="262"/>
        <v>870600</v>
      </c>
      <c r="AS103" s="175">
        <f t="shared" si="262"/>
        <v>869400</v>
      </c>
      <c r="AT103" s="186"/>
      <c r="AU103" s="274"/>
      <c r="AV103" s="39"/>
      <c r="AW103" s="166" t="s">
        <v>186</v>
      </c>
      <c r="AX103" s="175">
        <f>BI97-BI94</f>
        <v>25985600</v>
      </c>
      <c r="AY103" s="175">
        <f t="shared" ref="AY103:BI103" si="263">AX103-AX100</f>
        <v>25984400</v>
      </c>
      <c r="AZ103" s="175">
        <f t="shared" si="263"/>
        <v>25983200</v>
      </c>
      <c r="BA103" s="175">
        <f t="shared" si="263"/>
        <v>25982000</v>
      </c>
      <c r="BB103" s="175">
        <f t="shared" si="263"/>
        <v>25980800</v>
      </c>
      <c r="BC103" s="175">
        <f t="shared" si="263"/>
        <v>25979600</v>
      </c>
      <c r="BD103" s="175">
        <f t="shared" si="263"/>
        <v>25978400</v>
      </c>
      <c r="BE103" s="175">
        <f t="shared" si="263"/>
        <v>25977200</v>
      </c>
      <c r="BF103" s="175">
        <f t="shared" si="263"/>
        <v>25976000</v>
      </c>
      <c r="BG103" s="175">
        <f t="shared" si="263"/>
        <v>25974800</v>
      </c>
      <c r="BH103" s="175">
        <f t="shared" si="263"/>
        <v>25973600</v>
      </c>
      <c r="BI103" s="175">
        <f t="shared" si="263"/>
        <v>25972400</v>
      </c>
      <c r="BJ103" s="186"/>
      <c r="BK103" s="274"/>
      <c r="BL103" s="272"/>
      <c r="BM103" s="166" t="s">
        <v>186</v>
      </c>
      <c r="BN103" s="175">
        <f>BY97-BZ97-BY94</f>
        <v>1076300</v>
      </c>
      <c r="BO103" s="175">
        <f t="shared" ref="BO103:BY103" si="264">BN103-BN100</f>
        <v>1075100</v>
      </c>
      <c r="BP103" s="175">
        <f t="shared" si="264"/>
        <v>1073900</v>
      </c>
      <c r="BQ103" s="175">
        <f t="shared" si="264"/>
        <v>1072700</v>
      </c>
      <c r="BR103" s="175">
        <f t="shared" si="264"/>
        <v>1071500</v>
      </c>
      <c r="BS103" s="175">
        <f t="shared" si="264"/>
        <v>1070300</v>
      </c>
      <c r="BT103" s="175">
        <f t="shared" si="264"/>
        <v>1069100</v>
      </c>
      <c r="BU103" s="175">
        <f t="shared" si="264"/>
        <v>1067900</v>
      </c>
      <c r="BV103" s="175">
        <f t="shared" si="264"/>
        <v>1066700</v>
      </c>
      <c r="BW103" s="175">
        <f t="shared" si="264"/>
        <v>1065500</v>
      </c>
      <c r="BX103" s="175">
        <f t="shared" si="264"/>
        <v>1064300</v>
      </c>
      <c r="BY103" s="175">
        <f t="shared" si="264"/>
        <v>1063100</v>
      </c>
      <c r="BZ103" s="186"/>
      <c r="CA103" s="173"/>
      <c r="CB103" s="39"/>
      <c r="CC103" s="166" t="s">
        <v>186</v>
      </c>
      <c r="CD103" s="175">
        <f>CO97-CP97-CO94</f>
        <v>959300</v>
      </c>
      <c r="CE103" s="175">
        <f t="shared" ref="CE103:CO103" si="265">CD103-CD100</f>
        <v>958100</v>
      </c>
      <c r="CF103" s="175">
        <f t="shared" si="265"/>
        <v>956900</v>
      </c>
      <c r="CG103" s="175">
        <f t="shared" si="265"/>
        <v>955700</v>
      </c>
      <c r="CH103" s="175">
        <f t="shared" si="265"/>
        <v>954500</v>
      </c>
      <c r="CI103" s="175">
        <f t="shared" si="265"/>
        <v>953300</v>
      </c>
      <c r="CJ103" s="175">
        <f t="shared" si="265"/>
        <v>952100</v>
      </c>
      <c r="CK103" s="175">
        <f t="shared" si="265"/>
        <v>950900</v>
      </c>
      <c r="CL103" s="175">
        <f t="shared" si="265"/>
        <v>949700</v>
      </c>
      <c r="CM103" s="175">
        <f t="shared" si="265"/>
        <v>948500</v>
      </c>
      <c r="CN103" s="175">
        <f t="shared" si="265"/>
        <v>947300</v>
      </c>
      <c r="CO103" s="175">
        <f t="shared" si="265"/>
        <v>946100</v>
      </c>
      <c r="CP103" s="186"/>
      <c r="CQ103" s="173"/>
      <c r="CR103" s="39"/>
    </row>
    <row r="104" ht="16.5" customHeight="1">
      <c r="A104" s="166" t="s">
        <v>187</v>
      </c>
      <c r="B104" s="167">
        <v>4900.0</v>
      </c>
      <c r="C104" s="167">
        <v>4900.0</v>
      </c>
      <c r="D104" s="167">
        <v>4900.0</v>
      </c>
      <c r="E104" s="167">
        <v>4900.0</v>
      </c>
      <c r="F104" s="167">
        <v>4900.0</v>
      </c>
      <c r="G104" s="167">
        <v>4900.0</v>
      </c>
      <c r="H104" s="167">
        <v>4900.0</v>
      </c>
      <c r="I104" s="167">
        <v>4900.0</v>
      </c>
      <c r="J104" s="167">
        <v>4900.0</v>
      </c>
      <c r="K104" s="167">
        <v>4900.0</v>
      </c>
      <c r="L104" s="167">
        <v>4900.0</v>
      </c>
      <c r="M104" s="167">
        <v>4900.0</v>
      </c>
      <c r="N104" s="168" t="s">
        <v>197</v>
      </c>
      <c r="O104" s="276">
        <v>90000.0</v>
      </c>
      <c r="P104" s="39"/>
      <c r="Q104" s="166" t="s">
        <v>187</v>
      </c>
      <c r="R104" s="179">
        <v>3600.0</v>
      </c>
      <c r="S104" s="179">
        <v>3600.0</v>
      </c>
      <c r="T104" s="179">
        <v>3600.0</v>
      </c>
      <c r="U104" s="179">
        <v>3600.0</v>
      </c>
      <c r="V104" s="179">
        <v>3600.0</v>
      </c>
      <c r="W104" s="179">
        <v>3600.0</v>
      </c>
      <c r="X104" s="179">
        <v>3600.0</v>
      </c>
      <c r="Y104" s="179">
        <v>3600.0</v>
      </c>
      <c r="Z104" s="179">
        <v>3600.0</v>
      </c>
      <c r="AA104" s="179">
        <v>3600.0</v>
      </c>
      <c r="AB104" s="179">
        <v>3600.0</v>
      </c>
      <c r="AC104" s="179">
        <v>3600.0</v>
      </c>
      <c r="AD104" s="180" t="s">
        <v>188</v>
      </c>
      <c r="AE104" s="270">
        <f>SUM(R104:AC104)</f>
        <v>43200</v>
      </c>
      <c r="AF104" s="39"/>
      <c r="AG104" s="166" t="s">
        <v>187</v>
      </c>
      <c r="AH104" s="175">
        <v>4600.0</v>
      </c>
      <c r="AI104" s="175">
        <v>4600.0</v>
      </c>
      <c r="AJ104" s="175">
        <v>4600.0</v>
      </c>
      <c r="AK104" s="175">
        <v>4600.0</v>
      </c>
      <c r="AL104" s="175">
        <v>4600.0</v>
      </c>
      <c r="AM104" s="175">
        <v>4600.0</v>
      </c>
      <c r="AN104" s="175">
        <v>4600.0</v>
      </c>
      <c r="AO104" s="175">
        <v>4600.0</v>
      </c>
      <c r="AP104" s="175">
        <v>4600.0</v>
      </c>
      <c r="AQ104" s="175">
        <v>4600.0</v>
      </c>
      <c r="AR104" s="175">
        <v>4600.0</v>
      </c>
      <c r="AS104" s="175">
        <v>4600.0</v>
      </c>
      <c r="AT104" s="187" t="s">
        <v>189</v>
      </c>
      <c r="AU104" s="211">
        <f>SUM(AH104:AS104)</f>
        <v>55200</v>
      </c>
      <c r="AV104" s="39"/>
      <c r="AW104" s="166" t="s">
        <v>187</v>
      </c>
      <c r="AX104" s="175">
        <v>120000.0</v>
      </c>
      <c r="AY104" s="175">
        <v>120000.0</v>
      </c>
      <c r="AZ104" s="175">
        <v>120000.0</v>
      </c>
      <c r="BA104" s="175">
        <v>120000.0</v>
      </c>
      <c r="BB104" s="175">
        <v>120000.0</v>
      </c>
      <c r="BC104" s="175">
        <v>120000.0</v>
      </c>
      <c r="BD104" s="175">
        <v>120000.0</v>
      </c>
      <c r="BE104" s="175">
        <v>120000.0</v>
      </c>
      <c r="BF104" s="175">
        <v>120000.0</v>
      </c>
      <c r="BG104" s="175">
        <v>120000.0</v>
      </c>
      <c r="BH104" s="175">
        <v>120000.0</v>
      </c>
      <c r="BI104" s="175">
        <v>120000.0</v>
      </c>
      <c r="BJ104" s="187" t="s">
        <v>189</v>
      </c>
      <c r="BK104" s="211">
        <f>SUM(AX104:BI104)</f>
        <v>1440000</v>
      </c>
      <c r="BL104" s="272"/>
      <c r="BM104" s="166" t="s">
        <v>187</v>
      </c>
      <c r="BN104" s="175">
        <v>5600.0</v>
      </c>
      <c r="BO104" s="175">
        <v>5600.0</v>
      </c>
      <c r="BP104" s="175">
        <v>5600.0</v>
      </c>
      <c r="BQ104" s="175">
        <v>5600.0</v>
      </c>
      <c r="BR104" s="175">
        <v>5600.0</v>
      </c>
      <c r="BS104" s="175">
        <v>5600.0</v>
      </c>
      <c r="BT104" s="175">
        <v>5600.0</v>
      </c>
      <c r="BU104" s="175">
        <v>5600.0</v>
      </c>
      <c r="BV104" s="175">
        <v>5600.0</v>
      </c>
      <c r="BW104" s="175">
        <v>5600.0</v>
      </c>
      <c r="BX104" s="175">
        <v>5600.0</v>
      </c>
      <c r="BY104" s="175">
        <v>5600.0</v>
      </c>
      <c r="BZ104" s="187" t="s">
        <v>189</v>
      </c>
      <c r="CA104" s="184">
        <f>SUM(BN104:BY104)</f>
        <v>67200</v>
      </c>
      <c r="CB104" s="39"/>
      <c r="CC104" s="166" t="s">
        <v>187</v>
      </c>
      <c r="CD104" s="175">
        <v>5100.0</v>
      </c>
      <c r="CE104" s="175">
        <v>5100.0</v>
      </c>
      <c r="CF104" s="175">
        <v>5100.0</v>
      </c>
      <c r="CG104" s="175">
        <v>5100.0</v>
      </c>
      <c r="CH104" s="175">
        <v>5100.0</v>
      </c>
      <c r="CI104" s="175">
        <v>5100.0</v>
      </c>
      <c r="CJ104" s="175">
        <v>5100.0</v>
      </c>
      <c r="CK104" s="175">
        <v>5100.0</v>
      </c>
      <c r="CL104" s="175">
        <v>5100.0</v>
      </c>
      <c r="CM104" s="175">
        <v>5100.0</v>
      </c>
      <c r="CN104" s="175">
        <v>5100.0</v>
      </c>
      <c r="CO104" s="175">
        <v>5100.0</v>
      </c>
      <c r="CP104" s="187" t="s">
        <v>189</v>
      </c>
      <c r="CQ104" s="184">
        <f>SUM(CD104:CO104)</f>
        <v>61200</v>
      </c>
      <c r="CR104" s="39"/>
    </row>
    <row r="105" ht="15.75" customHeight="1">
      <c r="A105" s="188" t="s">
        <v>169</v>
      </c>
      <c r="B105" s="158" t="s">
        <v>170</v>
      </c>
      <c r="C105" s="158" t="s">
        <v>171</v>
      </c>
      <c r="D105" s="158" t="s">
        <v>172</v>
      </c>
      <c r="E105" s="158" t="s">
        <v>173</v>
      </c>
      <c r="F105" s="158" t="s">
        <v>174</v>
      </c>
      <c r="G105" s="158" t="s">
        <v>175</v>
      </c>
      <c r="H105" s="158" t="s">
        <v>176</v>
      </c>
      <c r="I105" s="158" t="s">
        <v>177</v>
      </c>
      <c r="J105" s="158" t="s">
        <v>178</v>
      </c>
      <c r="K105" s="158" t="s">
        <v>179</v>
      </c>
      <c r="L105" s="158" t="s">
        <v>180</v>
      </c>
      <c r="M105" s="159" t="s">
        <v>181</v>
      </c>
      <c r="N105" s="168"/>
      <c r="O105" s="169"/>
      <c r="P105" s="39"/>
      <c r="Q105" s="188" t="s">
        <v>169</v>
      </c>
      <c r="R105" s="158" t="s">
        <v>170</v>
      </c>
      <c r="S105" s="158" t="s">
        <v>171</v>
      </c>
      <c r="T105" s="158" t="s">
        <v>172</v>
      </c>
      <c r="U105" s="158" t="s">
        <v>173</v>
      </c>
      <c r="V105" s="158" t="s">
        <v>174</v>
      </c>
      <c r="W105" s="158" t="s">
        <v>175</v>
      </c>
      <c r="X105" s="158" t="s">
        <v>176</v>
      </c>
      <c r="Y105" s="158" t="s">
        <v>177</v>
      </c>
      <c r="Z105" s="158" t="s">
        <v>178</v>
      </c>
      <c r="AA105" s="158" t="s">
        <v>179</v>
      </c>
      <c r="AB105" s="158" t="s">
        <v>180</v>
      </c>
      <c r="AC105" s="159" t="s">
        <v>181</v>
      </c>
      <c r="AD105" s="173"/>
      <c r="AE105" s="273"/>
      <c r="AF105" s="39"/>
      <c r="AG105" s="188" t="s">
        <v>169</v>
      </c>
      <c r="AH105" s="158" t="s">
        <v>170</v>
      </c>
      <c r="AI105" s="158" t="s">
        <v>171</v>
      </c>
      <c r="AJ105" s="158" t="s">
        <v>172</v>
      </c>
      <c r="AK105" s="158" t="s">
        <v>173</v>
      </c>
      <c r="AL105" s="158" t="s">
        <v>174</v>
      </c>
      <c r="AM105" s="158" t="s">
        <v>175</v>
      </c>
      <c r="AN105" s="158" t="s">
        <v>176</v>
      </c>
      <c r="AO105" s="158" t="s">
        <v>177</v>
      </c>
      <c r="AP105" s="158" t="s">
        <v>178</v>
      </c>
      <c r="AQ105" s="158" t="s">
        <v>179</v>
      </c>
      <c r="AR105" s="158" t="s">
        <v>180</v>
      </c>
      <c r="AS105" s="159" t="s">
        <v>181</v>
      </c>
      <c r="AT105" s="186"/>
      <c r="AU105" s="274"/>
      <c r="AV105" s="39"/>
      <c r="AW105" s="188" t="s">
        <v>169</v>
      </c>
      <c r="AX105" s="158" t="s">
        <v>170</v>
      </c>
      <c r="AY105" s="158" t="s">
        <v>171</v>
      </c>
      <c r="AZ105" s="158" t="s">
        <v>172</v>
      </c>
      <c r="BA105" s="158" t="s">
        <v>173</v>
      </c>
      <c r="BB105" s="158" t="s">
        <v>174</v>
      </c>
      <c r="BC105" s="158" t="s">
        <v>175</v>
      </c>
      <c r="BD105" s="158" t="s">
        <v>176</v>
      </c>
      <c r="BE105" s="158" t="s">
        <v>177</v>
      </c>
      <c r="BF105" s="158" t="s">
        <v>178</v>
      </c>
      <c r="BG105" s="158" t="s">
        <v>179</v>
      </c>
      <c r="BH105" s="158" t="s">
        <v>180</v>
      </c>
      <c r="BI105" s="159" t="s">
        <v>181</v>
      </c>
      <c r="BJ105" s="200"/>
      <c r="BK105" s="274"/>
      <c r="BL105" s="272"/>
      <c r="BM105" s="188" t="s">
        <v>169</v>
      </c>
      <c r="BN105" s="158" t="s">
        <v>170</v>
      </c>
      <c r="BO105" s="158" t="s">
        <v>171</v>
      </c>
      <c r="BP105" s="158" t="s">
        <v>172</v>
      </c>
      <c r="BQ105" s="158" t="s">
        <v>173</v>
      </c>
      <c r="BR105" s="158" t="s">
        <v>174</v>
      </c>
      <c r="BS105" s="158" t="s">
        <v>175</v>
      </c>
      <c r="BT105" s="158" t="s">
        <v>176</v>
      </c>
      <c r="BU105" s="158" t="s">
        <v>177</v>
      </c>
      <c r="BV105" s="158" t="s">
        <v>178</v>
      </c>
      <c r="BW105" s="158" t="s">
        <v>179</v>
      </c>
      <c r="BX105" s="158" t="s">
        <v>180</v>
      </c>
      <c r="BY105" s="159" t="s">
        <v>181</v>
      </c>
      <c r="BZ105" s="169"/>
      <c r="CA105" s="173"/>
      <c r="CB105" s="39"/>
      <c r="CC105" s="188" t="s">
        <v>169</v>
      </c>
      <c r="CD105" s="158" t="s">
        <v>170</v>
      </c>
      <c r="CE105" s="158" t="s">
        <v>171</v>
      </c>
      <c r="CF105" s="158" t="s">
        <v>172</v>
      </c>
      <c r="CG105" s="158" t="s">
        <v>173</v>
      </c>
      <c r="CH105" s="158" t="s">
        <v>174</v>
      </c>
      <c r="CI105" s="158" t="s">
        <v>175</v>
      </c>
      <c r="CJ105" s="158" t="s">
        <v>176</v>
      </c>
      <c r="CK105" s="158" t="s">
        <v>177</v>
      </c>
      <c r="CL105" s="158" t="s">
        <v>178</v>
      </c>
      <c r="CM105" s="158" t="s">
        <v>179</v>
      </c>
      <c r="CN105" s="158" t="s">
        <v>180</v>
      </c>
      <c r="CO105" s="159" t="s">
        <v>181</v>
      </c>
      <c r="CP105" s="169"/>
      <c r="CQ105" s="173"/>
      <c r="CR105" s="39"/>
    </row>
    <row r="106" ht="16.5" customHeight="1">
      <c r="A106" s="166" t="s">
        <v>182</v>
      </c>
      <c r="B106" s="167">
        <v>1200.0</v>
      </c>
      <c r="C106" s="167">
        <v>1200.0</v>
      </c>
      <c r="D106" s="167">
        <v>1200.0</v>
      </c>
      <c r="E106" s="167">
        <v>1200.0</v>
      </c>
      <c r="F106" s="167">
        <v>1200.0</v>
      </c>
      <c r="G106" s="167">
        <v>1200.0</v>
      </c>
      <c r="H106" s="167">
        <v>1200.0</v>
      </c>
      <c r="I106" s="167">
        <v>1200.0</v>
      </c>
      <c r="J106" s="167">
        <v>1200.0</v>
      </c>
      <c r="K106" s="167">
        <v>1200.0</v>
      </c>
      <c r="L106" s="167">
        <v>1200.0</v>
      </c>
      <c r="M106" s="167">
        <v>1200.0</v>
      </c>
      <c r="N106" s="189" t="s">
        <v>190</v>
      </c>
      <c r="O106" s="279">
        <f>O104-O102</f>
        <v>46760</v>
      </c>
      <c r="P106" s="39"/>
      <c r="Q106" s="166" t="s">
        <v>182</v>
      </c>
      <c r="R106" s="179">
        <v>1200.0</v>
      </c>
      <c r="S106" s="179">
        <v>1200.0</v>
      </c>
      <c r="T106" s="179">
        <v>1200.0</v>
      </c>
      <c r="U106" s="179">
        <v>1200.0</v>
      </c>
      <c r="V106" s="179">
        <v>1200.0</v>
      </c>
      <c r="W106" s="179">
        <v>1200.0</v>
      </c>
      <c r="X106" s="179">
        <v>1200.0</v>
      </c>
      <c r="Y106" s="179">
        <v>1200.0</v>
      </c>
      <c r="Z106" s="179">
        <v>1200.0</v>
      </c>
      <c r="AA106" s="179">
        <v>1200.0</v>
      </c>
      <c r="AB106" s="179">
        <v>1200.0</v>
      </c>
      <c r="AC106" s="179">
        <v>1200.0</v>
      </c>
      <c r="AD106" s="202" t="s">
        <v>190</v>
      </c>
      <c r="AE106" s="270">
        <f>AE104-AE102</f>
        <v>6365</v>
      </c>
      <c r="AF106" s="39"/>
      <c r="AG106" s="166" t="s">
        <v>182</v>
      </c>
      <c r="AH106" s="167">
        <v>1200.0</v>
      </c>
      <c r="AI106" s="167">
        <v>1200.0</v>
      </c>
      <c r="AJ106" s="167">
        <v>1200.0</v>
      </c>
      <c r="AK106" s="167">
        <v>1200.0</v>
      </c>
      <c r="AL106" s="167">
        <v>1200.0</v>
      </c>
      <c r="AM106" s="167">
        <v>1200.0</v>
      </c>
      <c r="AN106" s="167">
        <v>1200.0</v>
      </c>
      <c r="AO106" s="167">
        <v>1200.0</v>
      </c>
      <c r="AP106" s="167">
        <v>1200.0</v>
      </c>
      <c r="AQ106" s="167">
        <v>1200.0</v>
      </c>
      <c r="AR106" s="167">
        <v>1200.0</v>
      </c>
      <c r="AS106" s="167">
        <v>1200.0</v>
      </c>
      <c r="AT106" s="174" t="s">
        <v>183</v>
      </c>
      <c r="AU106" s="211">
        <f>AU104-AU102</f>
        <v>10140</v>
      </c>
      <c r="AV106" s="39"/>
      <c r="AW106" s="166" t="s">
        <v>182</v>
      </c>
      <c r="AX106" s="167">
        <v>1200.0</v>
      </c>
      <c r="AY106" s="167">
        <v>1200.0</v>
      </c>
      <c r="AZ106" s="167">
        <v>1200.0</v>
      </c>
      <c r="BA106" s="167">
        <v>1200.0</v>
      </c>
      <c r="BB106" s="167">
        <v>1200.0</v>
      </c>
      <c r="BC106" s="167">
        <v>1200.0</v>
      </c>
      <c r="BD106" s="167">
        <v>1200.0</v>
      </c>
      <c r="BE106" s="167">
        <v>1200.0</v>
      </c>
      <c r="BF106" s="167">
        <v>1200.0</v>
      </c>
      <c r="BG106" s="167">
        <v>1200.0</v>
      </c>
      <c r="BH106" s="167">
        <v>1200.0</v>
      </c>
      <c r="BI106" s="167">
        <v>1200.0</v>
      </c>
      <c r="BJ106" s="174" t="s">
        <v>183</v>
      </c>
      <c r="BK106" s="211">
        <f>BK104-BK102</f>
        <v>126650</v>
      </c>
      <c r="BL106" s="272"/>
      <c r="BM106" s="166" t="s">
        <v>182</v>
      </c>
      <c r="BN106" s="167">
        <v>1200.0</v>
      </c>
      <c r="BO106" s="167">
        <v>1200.0</v>
      </c>
      <c r="BP106" s="167">
        <v>1200.0</v>
      </c>
      <c r="BQ106" s="167">
        <v>1200.0</v>
      </c>
      <c r="BR106" s="167">
        <v>1200.0</v>
      </c>
      <c r="BS106" s="167">
        <v>1200.0</v>
      </c>
      <c r="BT106" s="167">
        <v>1200.0</v>
      </c>
      <c r="BU106" s="167">
        <v>1200.0</v>
      </c>
      <c r="BV106" s="167">
        <v>1200.0</v>
      </c>
      <c r="BW106" s="167">
        <v>1200.0</v>
      </c>
      <c r="BX106" s="167">
        <v>1200.0</v>
      </c>
      <c r="BY106" s="167">
        <v>1200.0</v>
      </c>
      <c r="BZ106" s="174" t="s">
        <v>183</v>
      </c>
      <c r="CA106" s="184">
        <f>CA104-CA102</f>
        <v>15360.5</v>
      </c>
      <c r="CB106" s="39"/>
      <c r="CC106" s="166" t="s">
        <v>182</v>
      </c>
      <c r="CD106" s="167">
        <v>1200.0</v>
      </c>
      <c r="CE106" s="167">
        <v>1200.0</v>
      </c>
      <c r="CF106" s="167">
        <v>1200.0</v>
      </c>
      <c r="CG106" s="167">
        <v>1200.0</v>
      </c>
      <c r="CH106" s="167">
        <v>1200.0</v>
      </c>
      <c r="CI106" s="167">
        <v>1200.0</v>
      </c>
      <c r="CJ106" s="167">
        <v>1200.0</v>
      </c>
      <c r="CK106" s="167">
        <v>1200.0</v>
      </c>
      <c r="CL106" s="167">
        <v>1200.0</v>
      </c>
      <c r="CM106" s="167">
        <v>1200.0</v>
      </c>
      <c r="CN106" s="167">
        <v>1200.0</v>
      </c>
      <c r="CO106" s="167">
        <v>1200.0</v>
      </c>
      <c r="CP106" s="174" t="s">
        <v>183</v>
      </c>
      <c r="CQ106" s="184">
        <f>CQ104-CQ102</f>
        <v>13455.5</v>
      </c>
      <c r="CR106" s="39"/>
    </row>
    <row r="107" ht="15.75" customHeight="1">
      <c r="A107" s="166" t="s">
        <v>184</v>
      </c>
      <c r="B107" s="167">
        <f t="shared" ref="B107:M107" si="266">B109*3.5%/12</f>
        <v>2380.583333</v>
      </c>
      <c r="C107" s="167">
        <f t="shared" si="266"/>
        <v>2377.083333</v>
      </c>
      <c r="D107" s="167">
        <f t="shared" si="266"/>
        <v>2373.583333</v>
      </c>
      <c r="E107" s="167">
        <f t="shared" si="266"/>
        <v>2370.083333</v>
      </c>
      <c r="F107" s="167">
        <f t="shared" si="266"/>
        <v>2366.583333</v>
      </c>
      <c r="G107" s="167">
        <f t="shared" si="266"/>
        <v>2363.083333</v>
      </c>
      <c r="H107" s="167">
        <f t="shared" si="266"/>
        <v>2359.583333</v>
      </c>
      <c r="I107" s="167">
        <f t="shared" si="266"/>
        <v>2356.083333</v>
      </c>
      <c r="J107" s="167">
        <f t="shared" si="266"/>
        <v>2352.583333</v>
      </c>
      <c r="K107" s="167">
        <f t="shared" si="266"/>
        <v>2349.083333</v>
      </c>
      <c r="L107" s="167">
        <f t="shared" si="266"/>
        <v>2345.583333</v>
      </c>
      <c r="M107" s="167">
        <f t="shared" si="266"/>
        <v>2342.083333</v>
      </c>
      <c r="N107" s="168"/>
      <c r="O107" s="169"/>
      <c r="P107" s="39"/>
      <c r="Q107" s="166" t="s">
        <v>184</v>
      </c>
      <c r="R107" s="167">
        <f t="shared" ref="R107:AC107" si="267">R109*3.5%/12</f>
        <v>1701.388879</v>
      </c>
      <c r="S107" s="167">
        <f t="shared" si="267"/>
        <v>1687.091496</v>
      </c>
      <c r="T107" s="167">
        <f t="shared" si="267"/>
        <v>1672.794113</v>
      </c>
      <c r="U107" s="167">
        <f t="shared" si="267"/>
        <v>1658.496729</v>
      </c>
      <c r="V107" s="167">
        <f t="shared" si="267"/>
        <v>1644.199346</v>
      </c>
      <c r="W107" s="167">
        <f t="shared" si="267"/>
        <v>1629.901963</v>
      </c>
      <c r="X107" s="167">
        <f t="shared" si="267"/>
        <v>1615.604579</v>
      </c>
      <c r="Y107" s="167">
        <f t="shared" si="267"/>
        <v>1601.307196</v>
      </c>
      <c r="Z107" s="167">
        <f t="shared" si="267"/>
        <v>1587.009813</v>
      </c>
      <c r="AA107" s="167">
        <f t="shared" si="267"/>
        <v>1572.712429</v>
      </c>
      <c r="AB107" s="167">
        <f t="shared" si="267"/>
        <v>1558.415046</v>
      </c>
      <c r="AC107" s="167">
        <f t="shared" si="267"/>
        <v>1544.117633</v>
      </c>
      <c r="AD107" s="169"/>
      <c r="AE107" s="273"/>
      <c r="AF107" s="39"/>
      <c r="AG107" s="166" t="s">
        <v>184</v>
      </c>
      <c r="AH107" s="280">
        <f t="shared" ref="AH107:AS107" si="268">AH109*3.5%/12</f>
        <v>2532.25</v>
      </c>
      <c r="AI107" s="280">
        <f t="shared" si="268"/>
        <v>2528.75</v>
      </c>
      <c r="AJ107" s="280">
        <f t="shared" si="268"/>
        <v>2525.25</v>
      </c>
      <c r="AK107" s="280">
        <f t="shared" si="268"/>
        <v>2521.75</v>
      </c>
      <c r="AL107" s="280">
        <f t="shared" si="268"/>
        <v>2518.25</v>
      </c>
      <c r="AM107" s="280">
        <f t="shared" si="268"/>
        <v>2514.75</v>
      </c>
      <c r="AN107" s="280">
        <f t="shared" si="268"/>
        <v>2511.25</v>
      </c>
      <c r="AO107" s="280">
        <f t="shared" si="268"/>
        <v>2507.75</v>
      </c>
      <c r="AP107" s="280">
        <f t="shared" si="268"/>
        <v>2504.25</v>
      </c>
      <c r="AQ107" s="280">
        <f t="shared" si="268"/>
        <v>2500.75</v>
      </c>
      <c r="AR107" s="280">
        <f t="shared" si="268"/>
        <v>2497.25</v>
      </c>
      <c r="AS107" s="280">
        <f t="shared" si="268"/>
        <v>2493.75</v>
      </c>
      <c r="AT107" s="176"/>
      <c r="AU107" s="274"/>
      <c r="AV107" s="39"/>
      <c r="AW107" s="166" t="s">
        <v>184</v>
      </c>
      <c r="AX107" s="175">
        <f t="shared" ref="AX107:BI107" si="269">AX109*5%/12</f>
        <v>108213.3333</v>
      </c>
      <c r="AY107" s="175">
        <f t="shared" si="269"/>
        <v>108208.3333</v>
      </c>
      <c r="AZ107" s="175">
        <f t="shared" si="269"/>
        <v>108203.3333</v>
      </c>
      <c r="BA107" s="175">
        <f t="shared" si="269"/>
        <v>108198.3333</v>
      </c>
      <c r="BB107" s="175">
        <f t="shared" si="269"/>
        <v>108193.3333</v>
      </c>
      <c r="BC107" s="175">
        <f t="shared" si="269"/>
        <v>108188.3333</v>
      </c>
      <c r="BD107" s="175">
        <f t="shared" si="269"/>
        <v>108183.3333</v>
      </c>
      <c r="BE107" s="175">
        <f t="shared" si="269"/>
        <v>108178.3333</v>
      </c>
      <c r="BF107" s="175">
        <f t="shared" si="269"/>
        <v>108173.3333</v>
      </c>
      <c r="BG107" s="175">
        <f t="shared" si="269"/>
        <v>108168.3333</v>
      </c>
      <c r="BH107" s="175">
        <f t="shared" si="269"/>
        <v>108163.3333</v>
      </c>
      <c r="BI107" s="175">
        <f t="shared" si="269"/>
        <v>108158.3333</v>
      </c>
      <c r="BJ107" s="176"/>
      <c r="BK107" s="274"/>
      <c r="BL107" s="272"/>
      <c r="BM107" s="166" t="s">
        <v>184</v>
      </c>
      <c r="BN107" s="175">
        <f t="shared" ref="BN107:BY107" si="270">BN109*3.5%/12</f>
        <v>3097.208333</v>
      </c>
      <c r="BO107" s="175">
        <f t="shared" si="270"/>
        <v>3093.708333</v>
      </c>
      <c r="BP107" s="175">
        <f t="shared" si="270"/>
        <v>3090.208333</v>
      </c>
      <c r="BQ107" s="175">
        <f t="shared" si="270"/>
        <v>3086.708333</v>
      </c>
      <c r="BR107" s="175">
        <f t="shared" si="270"/>
        <v>3083.208333</v>
      </c>
      <c r="BS107" s="175">
        <f t="shared" si="270"/>
        <v>3079.708333</v>
      </c>
      <c r="BT107" s="175">
        <f t="shared" si="270"/>
        <v>3076.208333</v>
      </c>
      <c r="BU107" s="175">
        <f t="shared" si="270"/>
        <v>3072.708333</v>
      </c>
      <c r="BV107" s="175">
        <f t="shared" si="270"/>
        <v>3069.208333</v>
      </c>
      <c r="BW107" s="175">
        <f t="shared" si="270"/>
        <v>3065.708333</v>
      </c>
      <c r="BX107" s="175">
        <f t="shared" si="270"/>
        <v>3062.208333</v>
      </c>
      <c r="BY107" s="175">
        <f t="shared" si="270"/>
        <v>3058.708333</v>
      </c>
      <c r="BZ107" s="176"/>
      <c r="CA107" s="173"/>
      <c r="CB107" s="39"/>
      <c r="CC107" s="166" t="s">
        <v>184</v>
      </c>
      <c r="CD107" s="175">
        <f t="shared" ref="CD107:CO107" si="271">CD109*3.5%/12</f>
        <v>2755.958333</v>
      </c>
      <c r="CE107" s="175">
        <f t="shared" si="271"/>
        <v>2752.458333</v>
      </c>
      <c r="CF107" s="175">
        <f t="shared" si="271"/>
        <v>2748.958333</v>
      </c>
      <c r="CG107" s="175">
        <f t="shared" si="271"/>
        <v>2745.458333</v>
      </c>
      <c r="CH107" s="175">
        <f t="shared" si="271"/>
        <v>2741.958333</v>
      </c>
      <c r="CI107" s="175">
        <f t="shared" si="271"/>
        <v>2738.458333</v>
      </c>
      <c r="CJ107" s="175">
        <f t="shared" si="271"/>
        <v>2734.958333</v>
      </c>
      <c r="CK107" s="175">
        <f t="shared" si="271"/>
        <v>2731.458333</v>
      </c>
      <c r="CL107" s="175">
        <f t="shared" si="271"/>
        <v>2727.958333</v>
      </c>
      <c r="CM107" s="175">
        <f t="shared" si="271"/>
        <v>2724.458333</v>
      </c>
      <c r="CN107" s="175">
        <f t="shared" si="271"/>
        <v>2720.958333</v>
      </c>
      <c r="CO107" s="175">
        <f t="shared" si="271"/>
        <v>2717.458333</v>
      </c>
      <c r="CP107" s="176"/>
      <c r="CQ107" s="173"/>
      <c r="CR107" s="39"/>
    </row>
    <row r="108" ht="16.5" customHeight="1">
      <c r="A108" s="166" t="s">
        <v>185</v>
      </c>
      <c r="B108" s="167">
        <f>B107+B106</f>
        <v>3580.583333</v>
      </c>
      <c r="C108" s="167">
        <f t="shared" ref="C108:M108" si="272">C106+C107</f>
        <v>3577.083333</v>
      </c>
      <c r="D108" s="167">
        <f t="shared" si="272"/>
        <v>3573.583333</v>
      </c>
      <c r="E108" s="167">
        <f t="shared" si="272"/>
        <v>3570.083333</v>
      </c>
      <c r="F108" s="167">
        <f t="shared" si="272"/>
        <v>3566.583333</v>
      </c>
      <c r="G108" s="167">
        <f t="shared" si="272"/>
        <v>3563.083333</v>
      </c>
      <c r="H108" s="167">
        <f t="shared" si="272"/>
        <v>3559.583333</v>
      </c>
      <c r="I108" s="167">
        <f t="shared" si="272"/>
        <v>3556.083333</v>
      </c>
      <c r="J108" s="167">
        <f t="shared" si="272"/>
        <v>3552.583333</v>
      </c>
      <c r="K108" s="167">
        <f t="shared" si="272"/>
        <v>3549.083333</v>
      </c>
      <c r="L108" s="167">
        <f t="shared" si="272"/>
        <v>3545.583333</v>
      </c>
      <c r="M108" s="167">
        <f t="shared" si="272"/>
        <v>3542.083333</v>
      </c>
      <c r="N108" s="189" t="s">
        <v>185</v>
      </c>
      <c r="O108" s="276">
        <f>SUM(B108:M108)</f>
        <v>42736</v>
      </c>
      <c r="P108" s="39"/>
      <c r="Q108" s="166" t="s">
        <v>185</v>
      </c>
      <c r="R108" s="179">
        <f t="shared" ref="R108:AC108" si="273">R107+R106</f>
        <v>2901.388879</v>
      </c>
      <c r="S108" s="179">
        <f t="shared" si="273"/>
        <v>2887.091496</v>
      </c>
      <c r="T108" s="179">
        <f t="shared" si="273"/>
        <v>2872.794113</v>
      </c>
      <c r="U108" s="179">
        <f t="shared" si="273"/>
        <v>2858.496729</v>
      </c>
      <c r="V108" s="179">
        <f t="shared" si="273"/>
        <v>2844.199346</v>
      </c>
      <c r="W108" s="179">
        <f t="shared" si="273"/>
        <v>2829.901963</v>
      </c>
      <c r="X108" s="179">
        <f t="shared" si="273"/>
        <v>2815.604579</v>
      </c>
      <c r="Y108" s="179">
        <f t="shared" si="273"/>
        <v>2801.307196</v>
      </c>
      <c r="Z108" s="179">
        <f t="shared" si="273"/>
        <v>2787.009813</v>
      </c>
      <c r="AA108" s="179">
        <f t="shared" si="273"/>
        <v>2772.712429</v>
      </c>
      <c r="AB108" s="179">
        <f t="shared" si="273"/>
        <v>2758.415046</v>
      </c>
      <c r="AC108" s="179">
        <f t="shared" si="273"/>
        <v>2744.117633</v>
      </c>
      <c r="AD108" s="180" t="s">
        <v>185</v>
      </c>
      <c r="AE108" s="270">
        <f>SUM(R108:AC108)</f>
        <v>33873.03922</v>
      </c>
      <c r="AF108" s="39"/>
      <c r="AG108" s="166" t="s">
        <v>185</v>
      </c>
      <c r="AH108" s="175">
        <f t="shared" ref="AH108:AS108" si="274">AH107+AH106</f>
        <v>3732.25</v>
      </c>
      <c r="AI108" s="175">
        <f t="shared" si="274"/>
        <v>3728.75</v>
      </c>
      <c r="AJ108" s="175">
        <f t="shared" si="274"/>
        <v>3725.25</v>
      </c>
      <c r="AK108" s="175">
        <f t="shared" si="274"/>
        <v>3721.75</v>
      </c>
      <c r="AL108" s="175">
        <f t="shared" si="274"/>
        <v>3718.25</v>
      </c>
      <c r="AM108" s="175">
        <f t="shared" si="274"/>
        <v>3714.75</v>
      </c>
      <c r="AN108" s="175">
        <f t="shared" si="274"/>
        <v>3711.25</v>
      </c>
      <c r="AO108" s="175">
        <f t="shared" si="274"/>
        <v>3707.75</v>
      </c>
      <c r="AP108" s="175">
        <f t="shared" si="274"/>
        <v>3704.25</v>
      </c>
      <c r="AQ108" s="175">
        <f t="shared" si="274"/>
        <v>3700.75</v>
      </c>
      <c r="AR108" s="175">
        <f t="shared" si="274"/>
        <v>3697.25</v>
      </c>
      <c r="AS108" s="175">
        <f t="shared" si="274"/>
        <v>3693.75</v>
      </c>
      <c r="AT108" s="174" t="s">
        <v>185</v>
      </c>
      <c r="AU108" s="211">
        <f>SUM(AH108:AS108)</f>
        <v>44556</v>
      </c>
      <c r="AV108" s="39"/>
      <c r="AW108" s="166" t="s">
        <v>185</v>
      </c>
      <c r="AX108" s="175">
        <f t="shared" ref="AX108:BI108" si="275">AX107+AX106</f>
        <v>109413.3333</v>
      </c>
      <c r="AY108" s="175">
        <f t="shared" si="275"/>
        <v>109408.3333</v>
      </c>
      <c r="AZ108" s="175">
        <f t="shared" si="275"/>
        <v>109403.3333</v>
      </c>
      <c r="BA108" s="175">
        <f t="shared" si="275"/>
        <v>109398.3333</v>
      </c>
      <c r="BB108" s="175">
        <f t="shared" si="275"/>
        <v>109393.3333</v>
      </c>
      <c r="BC108" s="175">
        <f t="shared" si="275"/>
        <v>109388.3333</v>
      </c>
      <c r="BD108" s="175">
        <f t="shared" si="275"/>
        <v>109383.3333</v>
      </c>
      <c r="BE108" s="175">
        <f t="shared" si="275"/>
        <v>109378.3333</v>
      </c>
      <c r="BF108" s="175">
        <f t="shared" si="275"/>
        <v>109373.3333</v>
      </c>
      <c r="BG108" s="175">
        <f t="shared" si="275"/>
        <v>109368.3333</v>
      </c>
      <c r="BH108" s="175">
        <f t="shared" si="275"/>
        <v>109363.3333</v>
      </c>
      <c r="BI108" s="175">
        <f t="shared" si="275"/>
        <v>109358.3333</v>
      </c>
      <c r="BJ108" s="174" t="s">
        <v>185</v>
      </c>
      <c r="BK108" s="211">
        <f>SUM(AX108:BI108)</f>
        <v>1312630</v>
      </c>
      <c r="BL108" s="272"/>
      <c r="BM108" s="166" t="s">
        <v>185</v>
      </c>
      <c r="BN108" s="175">
        <f t="shared" ref="BN108:BY108" si="276">BN107+BN106</f>
        <v>4297.208333</v>
      </c>
      <c r="BO108" s="175">
        <f t="shared" si="276"/>
        <v>4293.708333</v>
      </c>
      <c r="BP108" s="175">
        <f t="shared" si="276"/>
        <v>4290.208333</v>
      </c>
      <c r="BQ108" s="175">
        <f t="shared" si="276"/>
        <v>4286.708333</v>
      </c>
      <c r="BR108" s="175">
        <f t="shared" si="276"/>
        <v>4283.208333</v>
      </c>
      <c r="BS108" s="175">
        <f t="shared" si="276"/>
        <v>4279.708333</v>
      </c>
      <c r="BT108" s="175">
        <f t="shared" si="276"/>
        <v>4276.208333</v>
      </c>
      <c r="BU108" s="175">
        <f t="shared" si="276"/>
        <v>4272.708333</v>
      </c>
      <c r="BV108" s="175">
        <f t="shared" si="276"/>
        <v>4269.208333</v>
      </c>
      <c r="BW108" s="175">
        <f t="shared" si="276"/>
        <v>4265.708333</v>
      </c>
      <c r="BX108" s="175">
        <f t="shared" si="276"/>
        <v>4262.208333</v>
      </c>
      <c r="BY108" s="175">
        <f t="shared" si="276"/>
        <v>4258.708333</v>
      </c>
      <c r="BZ108" s="174" t="s">
        <v>185</v>
      </c>
      <c r="CA108" s="184">
        <f>SUM(BN108:BY108)</f>
        <v>51335.5</v>
      </c>
      <c r="CB108" s="39"/>
      <c r="CC108" s="166" t="s">
        <v>185</v>
      </c>
      <c r="CD108" s="175">
        <f t="shared" ref="CD108:CO108" si="277">CD107+CD106</f>
        <v>3955.958333</v>
      </c>
      <c r="CE108" s="175">
        <f t="shared" si="277"/>
        <v>3952.458333</v>
      </c>
      <c r="CF108" s="175">
        <f t="shared" si="277"/>
        <v>3948.958333</v>
      </c>
      <c r="CG108" s="175">
        <f t="shared" si="277"/>
        <v>3945.458333</v>
      </c>
      <c r="CH108" s="175">
        <f t="shared" si="277"/>
        <v>3941.958333</v>
      </c>
      <c r="CI108" s="175">
        <f t="shared" si="277"/>
        <v>3938.458333</v>
      </c>
      <c r="CJ108" s="175">
        <f t="shared" si="277"/>
        <v>3934.958333</v>
      </c>
      <c r="CK108" s="175">
        <f t="shared" si="277"/>
        <v>3931.458333</v>
      </c>
      <c r="CL108" s="175">
        <f t="shared" si="277"/>
        <v>3927.958333</v>
      </c>
      <c r="CM108" s="175">
        <f t="shared" si="277"/>
        <v>3924.458333</v>
      </c>
      <c r="CN108" s="175">
        <f t="shared" si="277"/>
        <v>3920.958333</v>
      </c>
      <c r="CO108" s="175">
        <f t="shared" si="277"/>
        <v>3917.458333</v>
      </c>
      <c r="CP108" s="174" t="s">
        <v>185</v>
      </c>
      <c r="CQ108" s="184">
        <f>SUM(CD108:CO108)</f>
        <v>47240.5</v>
      </c>
      <c r="CR108" s="39"/>
    </row>
    <row r="109" ht="15.75" customHeight="1">
      <c r="A109" s="166" t="s">
        <v>186</v>
      </c>
      <c r="B109" s="167">
        <f>M103-M100</f>
        <v>816200</v>
      </c>
      <c r="C109" s="167">
        <f t="shared" ref="C109:M109" si="278">B109-B106</f>
        <v>815000</v>
      </c>
      <c r="D109" s="167">
        <f t="shared" si="278"/>
        <v>813800</v>
      </c>
      <c r="E109" s="167">
        <f t="shared" si="278"/>
        <v>812600</v>
      </c>
      <c r="F109" s="167">
        <f t="shared" si="278"/>
        <v>811400</v>
      </c>
      <c r="G109" s="167">
        <f t="shared" si="278"/>
        <v>810200</v>
      </c>
      <c r="H109" s="167">
        <f t="shared" si="278"/>
        <v>809000</v>
      </c>
      <c r="I109" s="167">
        <f t="shared" si="278"/>
        <v>807800</v>
      </c>
      <c r="J109" s="167">
        <f t="shared" si="278"/>
        <v>806600</v>
      </c>
      <c r="K109" s="167">
        <f t="shared" si="278"/>
        <v>805400</v>
      </c>
      <c r="L109" s="167">
        <f t="shared" si="278"/>
        <v>804200</v>
      </c>
      <c r="M109" s="167">
        <f t="shared" si="278"/>
        <v>803000</v>
      </c>
      <c r="N109" s="168"/>
      <c r="O109" s="169"/>
      <c r="P109" s="39"/>
      <c r="Q109" s="166" t="s">
        <v>186</v>
      </c>
      <c r="R109" s="179">
        <v>583333.33</v>
      </c>
      <c r="S109" s="179">
        <v>578431.37</v>
      </c>
      <c r="T109" s="179">
        <v>573529.41</v>
      </c>
      <c r="U109" s="179">
        <v>568627.45</v>
      </c>
      <c r="V109" s="179">
        <v>563725.49</v>
      </c>
      <c r="W109" s="179">
        <v>558823.53</v>
      </c>
      <c r="X109" s="179">
        <v>553921.57</v>
      </c>
      <c r="Y109" s="179">
        <v>549019.61</v>
      </c>
      <c r="Z109" s="179">
        <v>544117.65</v>
      </c>
      <c r="AA109" s="179">
        <v>539215.69</v>
      </c>
      <c r="AB109" s="179">
        <v>534313.73</v>
      </c>
      <c r="AC109" s="179">
        <v>529411.76</v>
      </c>
      <c r="AD109" s="169"/>
      <c r="AE109" s="273"/>
      <c r="AF109" s="39"/>
      <c r="AG109" s="166" t="s">
        <v>186</v>
      </c>
      <c r="AH109" s="175">
        <f>AS103-AS100</f>
        <v>868200</v>
      </c>
      <c r="AI109" s="175">
        <f t="shared" ref="AI109:AS109" si="279">AH109-AH106</f>
        <v>867000</v>
      </c>
      <c r="AJ109" s="175">
        <f t="shared" si="279"/>
        <v>865800</v>
      </c>
      <c r="AK109" s="175">
        <f t="shared" si="279"/>
        <v>864600</v>
      </c>
      <c r="AL109" s="175">
        <f t="shared" si="279"/>
        <v>863400</v>
      </c>
      <c r="AM109" s="175">
        <f t="shared" si="279"/>
        <v>862200</v>
      </c>
      <c r="AN109" s="175">
        <f t="shared" si="279"/>
        <v>861000</v>
      </c>
      <c r="AO109" s="175">
        <f t="shared" si="279"/>
        <v>859800</v>
      </c>
      <c r="AP109" s="175">
        <f t="shared" si="279"/>
        <v>858600</v>
      </c>
      <c r="AQ109" s="175">
        <f t="shared" si="279"/>
        <v>857400</v>
      </c>
      <c r="AR109" s="175">
        <f t="shared" si="279"/>
        <v>856200</v>
      </c>
      <c r="AS109" s="175">
        <f t="shared" si="279"/>
        <v>855000</v>
      </c>
      <c r="AT109" s="186"/>
      <c r="AU109" s="274"/>
      <c r="AV109" s="39"/>
      <c r="AW109" s="166" t="s">
        <v>186</v>
      </c>
      <c r="AX109" s="175">
        <f>BI103-BI100</f>
        <v>25971200</v>
      </c>
      <c r="AY109" s="175">
        <f t="shared" ref="AY109:BI109" si="280">AX109-AX106</f>
        <v>25970000</v>
      </c>
      <c r="AZ109" s="175">
        <f t="shared" si="280"/>
        <v>25968800</v>
      </c>
      <c r="BA109" s="175">
        <f t="shared" si="280"/>
        <v>25967600</v>
      </c>
      <c r="BB109" s="175">
        <f t="shared" si="280"/>
        <v>25966400</v>
      </c>
      <c r="BC109" s="175">
        <f t="shared" si="280"/>
        <v>25965200</v>
      </c>
      <c r="BD109" s="175">
        <f t="shared" si="280"/>
        <v>25964000</v>
      </c>
      <c r="BE109" s="175">
        <f t="shared" si="280"/>
        <v>25962800</v>
      </c>
      <c r="BF109" s="175">
        <f t="shared" si="280"/>
        <v>25961600</v>
      </c>
      <c r="BG109" s="175">
        <f t="shared" si="280"/>
        <v>25960400</v>
      </c>
      <c r="BH109" s="175">
        <f t="shared" si="280"/>
        <v>25959200</v>
      </c>
      <c r="BI109" s="175">
        <f t="shared" si="280"/>
        <v>25958000</v>
      </c>
      <c r="BJ109" s="186"/>
      <c r="BK109" s="274"/>
      <c r="BL109" s="272"/>
      <c r="BM109" s="166" t="s">
        <v>186</v>
      </c>
      <c r="BN109" s="175">
        <f>BY103-BZ103-BY100</f>
        <v>1061900</v>
      </c>
      <c r="BO109" s="175">
        <f t="shared" ref="BO109:BY109" si="281">BN109-BN106</f>
        <v>1060700</v>
      </c>
      <c r="BP109" s="175">
        <f t="shared" si="281"/>
        <v>1059500</v>
      </c>
      <c r="BQ109" s="175">
        <f t="shared" si="281"/>
        <v>1058300</v>
      </c>
      <c r="BR109" s="175">
        <f t="shared" si="281"/>
        <v>1057100</v>
      </c>
      <c r="BS109" s="175">
        <f t="shared" si="281"/>
        <v>1055900</v>
      </c>
      <c r="BT109" s="175">
        <f t="shared" si="281"/>
        <v>1054700</v>
      </c>
      <c r="BU109" s="175">
        <f t="shared" si="281"/>
        <v>1053500</v>
      </c>
      <c r="BV109" s="175">
        <f t="shared" si="281"/>
        <v>1052300</v>
      </c>
      <c r="BW109" s="175">
        <f t="shared" si="281"/>
        <v>1051100</v>
      </c>
      <c r="BX109" s="175">
        <f t="shared" si="281"/>
        <v>1049900</v>
      </c>
      <c r="BY109" s="175">
        <f t="shared" si="281"/>
        <v>1048700</v>
      </c>
      <c r="BZ109" s="186"/>
      <c r="CA109" s="173"/>
      <c r="CB109" s="39"/>
      <c r="CC109" s="166" t="s">
        <v>186</v>
      </c>
      <c r="CD109" s="175">
        <f>CO103-CP103-CO100</f>
        <v>944900</v>
      </c>
      <c r="CE109" s="175">
        <f t="shared" ref="CE109:CO109" si="282">CD109-CD106</f>
        <v>943700</v>
      </c>
      <c r="CF109" s="175">
        <f t="shared" si="282"/>
        <v>942500</v>
      </c>
      <c r="CG109" s="175">
        <f t="shared" si="282"/>
        <v>941300</v>
      </c>
      <c r="CH109" s="175">
        <f t="shared" si="282"/>
        <v>940100</v>
      </c>
      <c r="CI109" s="175">
        <f t="shared" si="282"/>
        <v>938900</v>
      </c>
      <c r="CJ109" s="175">
        <f t="shared" si="282"/>
        <v>937700</v>
      </c>
      <c r="CK109" s="175">
        <f t="shared" si="282"/>
        <v>936500</v>
      </c>
      <c r="CL109" s="175">
        <f t="shared" si="282"/>
        <v>935300</v>
      </c>
      <c r="CM109" s="175">
        <f t="shared" si="282"/>
        <v>934100</v>
      </c>
      <c r="CN109" s="175">
        <f t="shared" si="282"/>
        <v>932900</v>
      </c>
      <c r="CO109" s="175">
        <f t="shared" si="282"/>
        <v>931700</v>
      </c>
      <c r="CP109" s="186"/>
      <c r="CQ109" s="173"/>
      <c r="CR109" s="39"/>
    </row>
    <row r="110" ht="16.5" customHeight="1">
      <c r="A110" s="166" t="s">
        <v>187</v>
      </c>
      <c r="B110" s="167">
        <v>4900.0</v>
      </c>
      <c r="C110" s="167">
        <v>4900.0</v>
      </c>
      <c r="D110" s="167">
        <v>4900.0</v>
      </c>
      <c r="E110" s="167">
        <v>4900.0</v>
      </c>
      <c r="F110" s="167">
        <v>4900.0</v>
      </c>
      <c r="G110" s="167">
        <v>4900.0</v>
      </c>
      <c r="H110" s="167">
        <v>4900.0</v>
      </c>
      <c r="I110" s="167">
        <v>4900.0</v>
      </c>
      <c r="J110" s="167">
        <v>4900.0</v>
      </c>
      <c r="K110" s="167">
        <v>4900.0</v>
      </c>
      <c r="L110" s="167">
        <v>4900.0</v>
      </c>
      <c r="M110" s="167">
        <v>4900.0</v>
      </c>
      <c r="N110" s="281" t="s">
        <v>197</v>
      </c>
      <c r="O110" s="276">
        <v>90000.0</v>
      </c>
      <c r="P110" s="39"/>
      <c r="Q110" s="166" t="s">
        <v>187</v>
      </c>
      <c r="R110" s="179">
        <v>3600.0</v>
      </c>
      <c r="S110" s="179">
        <v>3600.0</v>
      </c>
      <c r="T110" s="179">
        <v>3600.0</v>
      </c>
      <c r="U110" s="179">
        <v>3600.0</v>
      </c>
      <c r="V110" s="179">
        <v>3600.0</v>
      </c>
      <c r="W110" s="179">
        <v>3600.0</v>
      </c>
      <c r="X110" s="179">
        <v>3600.0</v>
      </c>
      <c r="Y110" s="179">
        <v>3600.0</v>
      </c>
      <c r="Z110" s="179">
        <v>3600.0</v>
      </c>
      <c r="AA110" s="179">
        <v>3600.0</v>
      </c>
      <c r="AB110" s="179">
        <v>3600.0</v>
      </c>
      <c r="AC110" s="179">
        <v>3600.0</v>
      </c>
      <c r="AD110" s="180" t="s">
        <v>188</v>
      </c>
      <c r="AE110" s="270">
        <f>SUM(R110:AC110)</f>
        <v>43200</v>
      </c>
      <c r="AF110" s="39"/>
      <c r="AG110" s="166" t="s">
        <v>187</v>
      </c>
      <c r="AH110" s="175">
        <v>4600.0</v>
      </c>
      <c r="AI110" s="175">
        <v>4600.0</v>
      </c>
      <c r="AJ110" s="175">
        <v>4600.0</v>
      </c>
      <c r="AK110" s="175">
        <v>4600.0</v>
      </c>
      <c r="AL110" s="175">
        <v>4600.0</v>
      </c>
      <c r="AM110" s="175">
        <v>4600.0</v>
      </c>
      <c r="AN110" s="175">
        <v>4600.0</v>
      </c>
      <c r="AO110" s="175">
        <v>4600.0</v>
      </c>
      <c r="AP110" s="175">
        <v>4600.0</v>
      </c>
      <c r="AQ110" s="175">
        <v>4600.0</v>
      </c>
      <c r="AR110" s="175">
        <v>4600.0</v>
      </c>
      <c r="AS110" s="175">
        <v>4600.0</v>
      </c>
      <c r="AT110" s="187" t="s">
        <v>189</v>
      </c>
      <c r="AU110" s="211">
        <f>SUM(AH110:AS110)</f>
        <v>55200</v>
      </c>
      <c r="AV110" s="39"/>
      <c r="AW110" s="166" t="s">
        <v>187</v>
      </c>
      <c r="AX110" s="175">
        <v>120000.0</v>
      </c>
      <c r="AY110" s="175">
        <v>120000.0</v>
      </c>
      <c r="AZ110" s="175">
        <v>120000.0</v>
      </c>
      <c r="BA110" s="175">
        <v>120000.0</v>
      </c>
      <c r="BB110" s="175">
        <v>120000.0</v>
      </c>
      <c r="BC110" s="175">
        <v>120000.0</v>
      </c>
      <c r="BD110" s="175">
        <v>120000.0</v>
      </c>
      <c r="BE110" s="175">
        <v>120000.0</v>
      </c>
      <c r="BF110" s="175">
        <v>120000.0</v>
      </c>
      <c r="BG110" s="175">
        <v>120000.0</v>
      </c>
      <c r="BH110" s="175">
        <v>120000.0</v>
      </c>
      <c r="BI110" s="175">
        <v>120000.0</v>
      </c>
      <c r="BJ110" s="187" t="s">
        <v>189</v>
      </c>
      <c r="BK110" s="211">
        <f>SUM(AX110:BI110)</f>
        <v>1440000</v>
      </c>
      <c r="BL110" s="272"/>
      <c r="BM110" s="166" t="s">
        <v>187</v>
      </c>
      <c r="BN110" s="175">
        <v>5600.0</v>
      </c>
      <c r="BO110" s="175">
        <v>5600.0</v>
      </c>
      <c r="BP110" s="175">
        <v>5600.0</v>
      </c>
      <c r="BQ110" s="175">
        <v>5600.0</v>
      </c>
      <c r="BR110" s="175">
        <v>5600.0</v>
      </c>
      <c r="BS110" s="175">
        <v>5600.0</v>
      </c>
      <c r="BT110" s="175">
        <v>5600.0</v>
      </c>
      <c r="BU110" s="175">
        <v>5600.0</v>
      </c>
      <c r="BV110" s="175">
        <v>5600.0</v>
      </c>
      <c r="BW110" s="175">
        <v>5600.0</v>
      </c>
      <c r="BX110" s="175">
        <v>5600.0</v>
      </c>
      <c r="BY110" s="175">
        <v>5600.0</v>
      </c>
      <c r="BZ110" s="174" t="s">
        <v>183</v>
      </c>
      <c r="CA110" s="195">
        <f>SUM(BN110:BY110)</f>
        <v>67200</v>
      </c>
      <c r="CB110" s="39"/>
      <c r="CC110" s="166" t="s">
        <v>187</v>
      </c>
      <c r="CD110" s="175">
        <v>5100.0</v>
      </c>
      <c r="CE110" s="175">
        <v>5100.0</v>
      </c>
      <c r="CF110" s="175">
        <v>5100.0</v>
      </c>
      <c r="CG110" s="175">
        <v>5100.0</v>
      </c>
      <c r="CH110" s="175">
        <v>5100.0</v>
      </c>
      <c r="CI110" s="175">
        <v>5100.0</v>
      </c>
      <c r="CJ110" s="175">
        <v>5100.0</v>
      </c>
      <c r="CK110" s="175">
        <v>5100.0</v>
      </c>
      <c r="CL110" s="175">
        <v>5100.0</v>
      </c>
      <c r="CM110" s="175">
        <v>5100.0</v>
      </c>
      <c r="CN110" s="175">
        <v>5100.0</v>
      </c>
      <c r="CO110" s="175">
        <v>5100.0</v>
      </c>
      <c r="CP110" s="187" t="s">
        <v>189</v>
      </c>
      <c r="CQ110" s="184">
        <f>SUM(CD110:CO110)</f>
        <v>61200</v>
      </c>
      <c r="CR110" s="39"/>
    </row>
    <row r="111" ht="15.75" customHeight="1">
      <c r="A111" s="188" t="s">
        <v>169</v>
      </c>
      <c r="B111" s="158" t="s">
        <v>170</v>
      </c>
      <c r="C111" s="158" t="s">
        <v>171</v>
      </c>
      <c r="D111" s="158" t="s">
        <v>172</v>
      </c>
      <c r="E111" s="158" t="s">
        <v>173</v>
      </c>
      <c r="F111" s="158" t="s">
        <v>174</v>
      </c>
      <c r="G111" s="158" t="s">
        <v>175</v>
      </c>
      <c r="H111" s="158" t="s">
        <v>176</v>
      </c>
      <c r="I111" s="158" t="s">
        <v>177</v>
      </c>
      <c r="J111" s="158" t="s">
        <v>178</v>
      </c>
      <c r="K111" s="158" t="s">
        <v>179</v>
      </c>
      <c r="L111" s="158" t="s">
        <v>180</v>
      </c>
      <c r="M111" s="159" t="s">
        <v>181</v>
      </c>
      <c r="N111" s="168"/>
      <c r="O111" s="169"/>
      <c r="P111" s="39"/>
      <c r="Q111" s="188" t="s">
        <v>169</v>
      </c>
      <c r="R111" s="158" t="s">
        <v>170</v>
      </c>
      <c r="S111" s="158" t="s">
        <v>171</v>
      </c>
      <c r="T111" s="158" t="s">
        <v>172</v>
      </c>
      <c r="U111" s="158" t="s">
        <v>173</v>
      </c>
      <c r="V111" s="158" t="s">
        <v>174</v>
      </c>
      <c r="W111" s="158" t="s">
        <v>175</v>
      </c>
      <c r="X111" s="158" t="s">
        <v>176</v>
      </c>
      <c r="Y111" s="158" t="s">
        <v>177</v>
      </c>
      <c r="Z111" s="158" t="s">
        <v>178</v>
      </c>
      <c r="AA111" s="158" t="s">
        <v>179</v>
      </c>
      <c r="AB111" s="158" t="s">
        <v>180</v>
      </c>
      <c r="AC111" s="159" t="s">
        <v>181</v>
      </c>
      <c r="AD111" s="173"/>
      <c r="AE111" s="273"/>
      <c r="AF111" s="39"/>
      <c r="AG111" s="188" t="s">
        <v>169</v>
      </c>
      <c r="AH111" s="158" t="s">
        <v>170</v>
      </c>
      <c r="AI111" s="158" t="s">
        <v>171</v>
      </c>
      <c r="AJ111" s="158" t="s">
        <v>172</v>
      </c>
      <c r="AK111" s="158" t="s">
        <v>173</v>
      </c>
      <c r="AL111" s="158" t="s">
        <v>174</v>
      </c>
      <c r="AM111" s="158" t="s">
        <v>175</v>
      </c>
      <c r="AN111" s="158" t="s">
        <v>176</v>
      </c>
      <c r="AO111" s="158" t="s">
        <v>177</v>
      </c>
      <c r="AP111" s="158" t="s">
        <v>178</v>
      </c>
      <c r="AQ111" s="158" t="s">
        <v>179</v>
      </c>
      <c r="AR111" s="158" t="s">
        <v>180</v>
      </c>
      <c r="AS111" s="159" t="s">
        <v>181</v>
      </c>
      <c r="AT111" s="186"/>
      <c r="AU111" s="274"/>
      <c r="AV111" s="39"/>
      <c r="AW111" s="188" t="s">
        <v>169</v>
      </c>
      <c r="AX111" s="158" t="s">
        <v>170</v>
      </c>
      <c r="AY111" s="158" t="s">
        <v>171</v>
      </c>
      <c r="AZ111" s="158" t="s">
        <v>172</v>
      </c>
      <c r="BA111" s="158" t="s">
        <v>173</v>
      </c>
      <c r="BB111" s="158" t="s">
        <v>174</v>
      </c>
      <c r="BC111" s="158" t="s">
        <v>175</v>
      </c>
      <c r="BD111" s="158" t="s">
        <v>176</v>
      </c>
      <c r="BE111" s="158" t="s">
        <v>177</v>
      </c>
      <c r="BF111" s="158" t="s">
        <v>178</v>
      </c>
      <c r="BG111" s="158" t="s">
        <v>179</v>
      </c>
      <c r="BH111" s="158" t="s">
        <v>180</v>
      </c>
      <c r="BI111" s="159" t="s">
        <v>181</v>
      </c>
      <c r="BJ111" s="200"/>
      <c r="BK111" s="274"/>
      <c r="BL111" s="272"/>
      <c r="BM111" s="188" t="s">
        <v>169</v>
      </c>
      <c r="BN111" s="158" t="s">
        <v>170</v>
      </c>
      <c r="BO111" s="158" t="s">
        <v>171</v>
      </c>
      <c r="BP111" s="158" t="s">
        <v>172</v>
      </c>
      <c r="BQ111" s="158" t="s">
        <v>173</v>
      </c>
      <c r="BR111" s="158" t="s">
        <v>174</v>
      </c>
      <c r="BS111" s="158" t="s">
        <v>175</v>
      </c>
      <c r="BT111" s="158" t="s">
        <v>176</v>
      </c>
      <c r="BU111" s="158" t="s">
        <v>177</v>
      </c>
      <c r="BV111" s="158" t="s">
        <v>178</v>
      </c>
      <c r="BW111" s="158" t="s">
        <v>179</v>
      </c>
      <c r="BX111" s="158" t="s">
        <v>180</v>
      </c>
      <c r="BY111" s="159" t="s">
        <v>181</v>
      </c>
      <c r="BZ111" s="176"/>
      <c r="CA111" s="173"/>
      <c r="CB111" s="39"/>
      <c r="CC111" s="188" t="s">
        <v>169</v>
      </c>
      <c r="CD111" s="158" t="s">
        <v>170</v>
      </c>
      <c r="CE111" s="158" t="s">
        <v>171</v>
      </c>
      <c r="CF111" s="158" t="s">
        <v>172</v>
      </c>
      <c r="CG111" s="158" t="s">
        <v>173</v>
      </c>
      <c r="CH111" s="158" t="s">
        <v>174</v>
      </c>
      <c r="CI111" s="158" t="s">
        <v>175</v>
      </c>
      <c r="CJ111" s="158" t="s">
        <v>176</v>
      </c>
      <c r="CK111" s="158" t="s">
        <v>177</v>
      </c>
      <c r="CL111" s="158" t="s">
        <v>178</v>
      </c>
      <c r="CM111" s="158" t="s">
        <v>179</v>
      </c>
      <c r="CN111" s="158" t="s">
        <v>180</v>
      </c>
      <c r="CO111" s="159" t="s">
        <v>181</v>
      </c>
      <c r="CP111" s="169"/>
      <c r="CQ111" s="173"/>
      <c r="CR111" s="39"/>
    </row>
    <row r="112" ht="16.5" customHeight="1">
      <c r="A112" s="166" t="s">
        <v>182</v>
      </c>
      <c r="B112" s="167">
        <v>1200.0</v>
      </c>
      <c r="C112" s="167">
        <v>1200.0</v>
      </c>
      <c r="D112" s="167">
        <v>1200.0</v>
      </c>
      <c r="E112" s="167">
        <v>1200.0</v>
      </c>
      <c r="F112" s="167">
        <v>1200.0</v>
      </c>
      <c r="G112" s="167">
        <v>1200.0</v>
      </c>
      <c r="H112" s="167">
        <v>1200.0</v>
      </c>
      <c r="I112" s="167">
        <v>1200.0</v>
      </c>
      <c r="J112" s="167">
        <v>1200.0</v>
      </c>
      <c r="K112" s="167">
        <v>1200.0</v>
      </c>
      <c r="L112" s="167">
        <v>1200.0</v>
      </c>
      <c r="M112" s="167">
        <v>1200.0</v>
      </c>
      <c r="N112" s="189" t="s">
        <v>190</v>
      </c>
      <c r="O112" s="279">
        <f>O110-O108</f>
        <v>47264</v>
      </c>
      <c r="P112" s="39"/>
      <c r="Q112" s="166" t="s">
        <v>182</v>
      </c>
      <c r="R112" s="167">
        <v>1200.0</v>
      </c>
      <c r="S112" s="167">
        <v>1200.0</v>
      </c>
      <c r="T112" s="167">
        <v>1200.0</v>
      </c>
      <c r="U112" s="167">
        <v>1200.0</v>
      </c>
      <c r="V112" s="167">
        <v>1200.0</v>
      </c>
      <c r="W112" s="167">
        <v>1200.0</v>
      </c>
      <c r="X112" s="167">
        <v>1200.0</v>
      </c>
      <c r="Y112" s="167">
        <v>1200.0</v>
      </c>
      <c r="Z112" s="167">
        <v>1200.0</v>
      </c>
      <c r="AA112" s="167">
        <v>1200.0</v>
      </c>
      <c r="AB112" s="167">
        <v>1200.0</v>
      </c>
      <c r="AC112" s="167">
        <v>1200.0</v>
      </c>
      <c r="AD112" s="202" t="s">
        <v>190</v>
      </c>
      <c r="AE112" s="270">
        <f>AE110-AE108</f>
        <v>9326.960779</v>
      </c>
      <c r="AF112" s="39"/>
      <c r="AG112" s="166" t="s">
        <v>182</v>
      </c>
      <c r="AH112" s="167">
        <v>1200.0</v>
      </c>
      <c r="AI112" s="167">
        <v>1200.0</v>
      </c>
      <c r="AJ112" s="167">
        <v>1200.0</v>
      </c>
      <c r="AK112" s="167">
        <v>1200.0</v>
      </c>
      <c r="AL112" s="167">
        <v>1200.0</v>
      </c>
      <c r="AM112" s="167">
        <v>1200.0</v>
      </c>
      <c r="AN112" s="167">
        <v>1200.0</v>
      </c>
      <c r="AO112" s="167">
        <v>1200.0</v>
      </c>
      <c r="AP112" s="167">
        <v>1200.0</v>
      </c>
      <c r="AQ112" s="167">
        <v>1200.0</v>
      </c>
      <c r="AR112" s="167">
        <v>1200.0</v>
      </c>
      <c r="AS112" s="167">
        <v>1200.0</v>
      </c>
      <c r="AT112" s="174" t="s">
        <v>183</v>
      </c>
      <c r="AU112" s="211">
        <f>AU110-AU108</f>
        <v>10644</v>
      </c>
      <c r="AV112" s="39"/>
      <c r="AW112" s="166" t="s">
        <v>182</v>
      </c>
      <c r="AX112" s="167">
        <v>1200.0</v>
      </c>
      <c r="AY112" s="167">
        <v>1200.0</v>
      </c>
      <c r="AZ112" s="167">
        <v>1200.0</v>
      </c>
      <c r="BA112" s="167">
        <v>1200.0</v>
      </c>
      <c r="BB112" s="167">
        <v>1200.0</v>
      </c>
      <c r="BC112" s="167">
        <v>1200.0</v>
      </c>
      <c r="BD112" s="167">
        <v>1200.0</v>
      </c>
      <c r="BE112" s="167">
        <v>1200.0</v>
      </c>
      <c r="BF112" s="167">
        <v>1200.0</v>
      </c>
      <c r="BG112" s="167">
        <v>1200.0</v>
      </c>
      <c r="BH112" s="167">
        <v>1200.0</v>
      </c>
      <c r="BI112" s="167">
        <v>1200.0</v>
      </c>
      <c r="BJ112" s="174" t="s">
        <v>183</v>
      </c>
      <c r="BK112" s="211">
        <f>BK110-BK108</f>
        <v>127370</v>
      </c>
      <c r="BL112" s="272"/>
      <c r="BM112" s="166" t="s">
        <v>182</v>
      </c>
      <c r="BN112" s="167">
        <v>1200.0</v>
      </c>
      <c r="BO112" s="167">
        <v>1200.0</v>
      </c>
      <c r="BP112" s="167">
        <v>1200.0</v>
      </c>
      <c r="BQ112" s="167">
        <v>1200.0</v>
      </c>
      <c r="BR112" s="167">
        <v>1200.0</v>
      </c>
      <c r="BS112" s="167">
        <v>1200.0</v>
      </c>
      <c r="BT112" s="167">
        <v>1200.0</v>
      </c>
      <c r="BU112" s="167">
        <v>1200.0</v>
      </c>
      <c r="BV112" s="167">
        <v>1200.0</v>
      </c>
      <c r="BW112" s="167">
        <v>1200.0</v>
      </c>
      <c r="BX112" s="167">
        <v>1200.0</v>
      </c>
      <c r="BY112" s="167">
        <v>1200.0</v>
      </c>
      <c r="BZ112" s="174" t="s">
        <v>183</v>
      </c>
      <c r="CA112" s="184">
        <f>CA110-CA108</f>
        <v>15864.5</v>
      </c>
      <c r="CB112" s="39"/>
      <c r="CC112" s="166" t="s">
        <v>182</v>
      </c>
      <c r="CD112" s="167">
        <v>1200.0</v>
      </c>
      <c r="CE112" s="167">
        <v>1200.0</v>
      </c>
      <c r="CF112" s="167">
        <v>1200.0</v>
      </c>
      <c r="CG112" s="167">
        <v>1200.0</v>
      </c>
      <c r="CH112" s="167">
        <v>1200.0</v>
      </c>
      <c r="CI112" s="167">
        <v>1200.0</v>
      </c>
      <c r="CJ112" s="167">
        <v>1200.0</v>
      </c>
      <c r="CK112" s="167">
        <v>1200.0</v>
      </c>
      <c r="CL112" s="167">
        <v>1200.0</v>
      </c>
      <c r="CM112" s="167">
        <v>1200.0</v>
      </c>
      <c r="CN112" s="167">
        <v>1200.0</v>
      </c>
      <c r="CO112" s="167">
        <v>1200.0</v>
      </c>
      <c r="CP112" s="174" t="s">
        <v>183</v>
      </c>
      <c r="CQ112" s="184">
        <f>CQ110-CQ108</f>
        <v>13959.5</v>
      </c>
      <c r="CR112" s="39"/>
    </row>
    <row r="113" ht="15.75" customHeight="1">
      <c r="A113" s="166" t="s">
        <v>184</v>
      </c>
      <c r="B113" s="167">
        <f t="shared" ref="B113:M113" si="283">B115*3.5%/12</f>
        <v>2338.583333</v>
      </c>
      <c r="C113" s="167">
        <f t="shared" si="283"/>
        <v>2335.083333</v>
      </c>
      <c r="D113" s="167">
        <f t="shared" si="283"/>
        <v>2331.583333</v>
      </c>
      <c r="E113" s="167">
        <f t="shared" si="283"/>
        <v>2328.083333</v>
      </c>
      <c r="F113" s="167">
        <f t="shared" si="283"/>
        <v>2324.583333</v>
      </c>
      <c r="G113" s="167">
        <f t="shared" si="283"/>
        <v>2321.083333</v>
      </c>
      <c r="H113" s="167">
        <f t="shared" si="283"/>
        <v>2317.583333</v>
      </c>
      <c r="I113" s="167">
        <f t="shared" si="283"/>
        <v>2314.083333</v>
      </c>
      <c r="J113" s="167">
        <f t="shared" si="283"/>
        <v>2310.583333</v>
      </c>
      <c r="K113" s="167">
        <f t="shared" si="283"/>
        <v>2307.083333</v>
      </c>
      <c r="L113" s="167">
        <f t="shared" si="283"/>
        <v>2303.583333</v>
      </c>
      <c r="M113" s="167">
        <f t="shared" si="283"/>
        <v>2300.083333</v>
      </c>
      <c r="N113" s="168"/>
      <c r="O113" s="169"/>
      <c r="P113" s="39"/>
      <c r="Q113" s="166" t="s">
        <v>184</v>
      </c>
      <c r="R113" s="167">
        <f t="shared" ref="R113:AC113" si="284">R115*3.5%/12</f>
        <v>1529.82025</v>
      </c>
      <c r="S113" s="167">
        <f t="shared" si="284"/>
        <v>1515.522867</v>
      </c>
      <c r="T113" s="167">
        <f t="shared" si="284"/>
        <v>1501.225483</v>
      </c>
      <c r="U113" s="167">
        <f t="shared" si="284"/>
        <v>1486.9281</v>
      </c>
      <c r="V113" s="167">
        <f t="shared" si="284"/>
        <v>1472.630717</v>
      </c>
      <c r="W113" s="167">
        <f t="shared" si="284"/>
        <v>1458.333333</v>
      </c>
      <c r="X113" s="167">
        <f t="shared" si="284"/>
        <v>1444.03595</v>
      </c>
      <c r="Y113" s="167">
        <f t="shared" si="284"/>
        <v>1429.738567</v>
      </c>
      <c r="Z113" s="167">
        <f t="shared" si="284"/>
        <v>1415.441183</v>
      </c>
      <c r="AA113" s="167">
        <f t="shared" si="284"/>
        <v>1401.1438</v>
      </c>
      <c r="AB113" s="167">
        <f t="shared" si="284"/>
        <v>1386.846417</v>
      </c>
      <c r="AC113" s="167">
        <f t="shared" si="284"/>
        <v>1372.549033</v>
      </c>
      <c r="AD113" s="169"/>
      <c r="AE113" s="273"/>
      <c r="AF113" s="39"/>
      <c r="AG113" s="166" t="s">
        <v>184</v>
      </c>
      <c r="AH113" s="175">
        <f t="shared" ref="AH113:AS113" si="285">AH115*3.5%/12</f>
        <v>2490.25</v>
      </c>
      <c r="AI113" s="175">
        <f t="shared" si="285"/>
        <v>2486.75</v>
      </c>
      <c r="AJ113" s="175">
        <f t="shared" si="285"/>
        <v>2483.25</v>
      </c>
      <c r="AK113" s="175">
        <f t="shared" si="285"/>
        <v>2479.75</v>
      </c>
      <c r="AL113" s="175">
        <f t="shared" si="285"/>
        <v>2476.25</v>
      </c>
      <c r="AM113" s="175">
        <f t="shared" si="285"/>
        <v>2472.75</v>
      </c>
      <c r="AN113" s="175">
        <f t="shared" si="285"/>
        <v>2469.25</v>
      </c>
      <c r="AO113" s="175">
        <f t="shared" si="285"/>
        <v>2465.75</v>
      </c>
      <c r="AP113" s="175">
        <f t="shared" si="285"/>
        <v>2462.25</v>
      </c>
      <c r="AQ113" s="175">
        <f t="shared" si="285"/>
        <v>2458.75</v>
      </c>
      <c r="AR113" s="175">
        <f t="shared" si="285"/>
        <v>2455.25</v>
      </c>
      <c r="AS113" s="175">
        <f t="shared" si="285"/>
        <v>2451.75</v>
      </c>
      <c r="AT113" s="176"/>
      <c r="AU113" s="274"/>
      <c r="AV113" s="39"/>
      <c r="AW113" s="166" t="s">
        <v>184</v>
      </c>
      <c r="AX113" s="175">
        <f t="shared" ref="AX113:BI113" si="286">AX115*5%/12</f>
        <v>108153.3333</v>
      </c>
      <c r="AY113" s="175">
        <f t="shared" si="286"/>
        <v>108148.3333</v>
      </c>
      <c r="AZ113" s="175">
        <f t="shared" si="286"/>
        <v>108143.3333</v>
      </c>
      <c r="BA113" s="175">
        <f t="shared" si="286"/>
        <v>108138.3333</v>
      </c>
      <c r="BB113" s="175">
        <f t="shared" si="286"/>
        <v>108133.3333</v>
      </c>
      <c r="BC113" s="175">
        <f t="shared" si="286"/>
        <v>108128.3333</v>
      </c>
      <c r="BD113" s="175">
        <f t="shared" si="286"/>
        <v>108123.3333</v>
      </c>
      <c r="BE113" s="175">
        <f t="shared" si="286"/>
        <v>108118.3333</v>
      </c>
      <c r="BF113" s="175">
        <f t="shared" si="286"/>
        <v>108113.3333</v>
      </c>
      <c r="BG113" s="175">
        <f t="shared" si="286"/>
        <v>108108.3333</v>
      </c>
      <c r="BH113" s="175">
        <f t="shared" si="286"/>
        <v>108103.3333</v>
      </c>
      <c r="BI113" s="175">
        <f t="shared" si="286"/>
        <v>108098.3333</v>
      </c>
      <c r="BJ113" s="176"/>
      <c r="BK113" s="274"/>
      <c r="BL113" s="272"/>
      <c r="BM113" s="166" t="s">
        <v>184</v>
      </c>
      <c r="BN113" s="175">
        <f t="shared" ref="BN113:BY113" si="287">BN115*3.5%/12</f>
        <v>3055.208333</v>
      </c>
      <c r="BO113" s="175">
        <f t="shared" si="287"/>
        <v>3051.708333</v>
      </c>
      <c r="BP113" s="175">
        <f t="shared" si="287"/>
        <v>3048.208333</v>
      </c>
      <c r="BQ113" s="175">
        <f t="shared" si="287"/>
        <v>3044.708333</v>
      </c>
      <c r="BR113" s="175">
        <f t="shared" si="287"/>
        <v>3041.208333</v>
      </c>
      <c r="BS113" s="175">
        <f t="shared" si="287"/>
        <v>3037.708333</v>
      </c>
      <c r="BT113" s="175">
        <f t="shared" si="287"/>
        <v>3034.208333</v>
      </c>
      <c r="BU113" s="175">
        <f t="shared" si="287"/>
        <v>3030.708333</v>
      </c>
      <c r="BV113" s="175">
        <f t="shared" si="287"/>
        <v>3027.208333</v>
      </c>
      <c r="BW113" s="175">
        <f t="shared" si="287"/>
        <v>3023.708333</v>
      </c>
      <c r="BX113" s="175">
        <f t="shared" si="287"/>
        <v>3020.208333</v>
      </c>
      <c r="BY113" s="175">
        <f t="shared" si="287"/>
        <v>3016.708333</v>
      </c>
      <c r="BZ113" s="176"/>
      <c r="CA113" s="173"/>
      <c r="CB113" s="39"/>
      <c r="CC113" s="166" t="s">
        <v>184</v>
      </c>
      <c r="CD113" s="175">
        <f t="shared" ref="CD113:CO113" si="288">CD115*3.5%/12</f>
        <v>2713.958333</v>
      </c>
      <c r="CE113" s="175">
        <f t="shared" si="288"/>
        <v>2710.458333</v>
      </c>
      <c r="CF113" s="175">
        <f t="shared" si="288"/>
        <v>2706.958333</v>
      </c>
      <c r="CG113" s="175">
        <f t="shared" si="288"/>
        <v>2703.458333</v>
      </c>
      <c r="CH113" s="175">
        <f t="shared" si="288"/>
        <v>2699.958333</v>
      </c>
      <c r="CI113" s="175">
        <f t="shared" si="288"/>
        <v>2696.458333</v>
      </c>
      <c r="CJ113" s="175">
        <f t="shared" si="288"/>
        <v>2692.958333</v>
      </c>
      <c r="CK113" s="175">
        <f t="shared" si="288"/>
        <v>2689.458333</v>
      </c>
      <c r="CL113" s="175">
        <f t="shared" si="288"/>
        <v>2685.958333</v>
      </c>
      <c r="CM113" s="175">
        <f t="shared" si="288"/>
        <v>2682.458333</v>
      </c>
      <c r="CN113" s="175">
        <f t="shared" si="288"/>
        <v>2678.958333</v>
      </c>
      <c r="CO113" s="175">
        <f t="shared" si="288"/>
        <v>2675.458333</v>
      </c>
      <c r="CP113" s="176"/>
      <c r="CQ113" s="173"/>
      <c r="CR113" s="39"/>
    </row>
    <row r="114" ht="16.5" customHeight="1">
      <c r="A114" s="166" t="s">
        <v>185</v>
      </c>
      <c r="B114" s="167">
        <f>B113+B112</f>
        <v>3538.583333</v>
      </c>
      <c r="C114" s="167">
        <f t="shared" ref="C114:M114" si="289">C112+C113</f>
        <v>3535.083333</v>
      </c>
      <c r="D114" s="167">
        <f t="shared" si="289"/>
        <v>3531.583333</v>
      </c>
      <c r="E114" s="167">
        <f t="shared" si="289"/>
        <v>3528.083333</v>
      </c>
      <c r="F114" s="167">
        <f t="shared" si="289"/>
        <v>3524.583333</v>
      </c>
      <c r="G114" s="167">
        <f t="shared" si="289"/>
        <v>3521.083333</v>
      </c>
      <c r="H114" s="167">
        <f t="shared" si="289"/>
        <v>3517.583333</v>
      </c>
      <c r="I114" s="167">
        <f t="shared" si="289"/>
        <v>3514.083333</v>
      </c>
      <c r="J114" s="167">
        <f t="shared" si="289"/>
        <v>3510.583333</v>
      </c>
      <c r="K114" s="167">
        <f t="shared" si="289"/>
        <v>3507.083333</v>
      </c>
      <c r="L114" s="167">
        <f t="shared" si="289"/>
        <v>3503.583333</v>
      </c>
      <c r="M114" s="167">
        <f t="shared" si="289"/>
        <v>3500.083333</v>
      </c>
      <c r="N114" s="281" t="s">
        <v>185</v>
      </c>
      <c r="O114" s="276">
        <f>SUM(B114:M114)</f>
        <v>42232</v>
      </c>
      <c r="P114" s="39"/>
      <c r="Q114" s="166" t="s">
        <v>185</v>
      </c>
      <c r="R114" s="179">
        <v>5868.14</v>
      </c>
      <c r="S114" s="179">
        <v>5859.19</v>
      </c>
      <c r="T114" s="179">
        <v>5850.25</v>
      </c>
      <c r="U114" s="179">
        <v>5841.3</v>
      </c>
      <c r="V114" s="179">
        <v>5832.35</v>
      </c>
      <c r="W114" s="179">
        <v>5823.41</v>
      </c>
      <c r="X114" s="179">
        <v>5814.46</v>
      </c>
      <c r="Y114" s="179">
        <v>5805.51</v>
      </c>
      <c r="Z114" s="179">
        <v>5796.57</v>
      </c>
      <c r="AA114" s="179">
        <v>5787.62</v>
      </c>
      <c r="AB114" s="179">
        <v>5778.68</v>
      </c>
      <c r="AC114" s="179">
        <v>5769.73</v>
      </c>
      <c r="AD114" s="180" t="s">
        <v>185</v>
      </c>
      <c r="AE114" s="270">
        <f>SUM(R114:AC114)</f>
        <v>69827.21</v>
      </c>
      <c r="AF114" s="39"/>
      <c r="AG114" s="166" t="s">
        <v>185</v>
      </c>
      <c r="AH114" s="175">
        <f t="shared" ref="AH114:AS114" si="290">AH113+AH112</f>
        <v>3690.25</v>
      </c>
      <c r="AI114" s="175">
        <f t="shared" si="290"/>
        <v>3686.75</v>
      </c>
      <c r="AJ114" s="175">
        <f t="shared" si="290"/>
        <v>3683.25</v>
      </c>
      <c r="AK114" s="175">
        <f t="shared" si="290"/>
        <v>3679.75</v>
      </c>
      <c r="AL114" s="175">
        <f t="shared" si="290"/>
        <v>3676.25</v>
      </c>
      <c r="AM114" s="175">
        <f t="shared" si="290"/>
        <v>3672.75</v>
      </c>
      <c r="AN114" s="175">
        <f t="shared" si="290"/>
        <v>3669.25</v>
      </c>
      <c r="AO114" s="175">
        <f t="shared" si="290"/>
        <v>3665.75</v>
      </c>
      <c r="AP114" s="175">
        <f t="shared" si="290"/>
        <v>3662.25</v>
      </c>
      <c r="AQ114" s="175">
        <f t="shared" si="290"/>
        <v>3658.75</v>
      </c>
      <c r="AR114" s="175">
        <f t="shared" si="290"/>
        <v>3655.25</v>
      </c>
      <c r="AS114" s="175">
        <f t="shared" si="290"/>
        <v>3651.75</v>
      </c>
      <c r="AT114" s="174" t="s">
        <v>185</v>
      </c>
      <c r="AU114" s="211">
        <f>SUM(AH114:AS114)</f>
        <v>44052</v>
      </c>
      <c r="AV114" s="39"/>
      <c r="AW114" s="166" t="s">
        <v>185</v>
      </c>
      <c r="AX114" s="175">
        <f t="shared" ref="AX114:BI114" si="291">AX113+AX112</f>
        <v>109353.3333</v>
      </c>
      <c r="AY114" s="175">
        <f t="shared" si="291"/>
        <v>109348.3333</v>
      </c>
      <c r="AZ114" s="175">
        <f t="shared" si="291"/>
        <v>109343.3333</v>
      </c>
      <c r="BA114" s="175">
        <f t="shared" si="291"/>
        <v>109338.3333</v>
      </c>
      <c r="BB114" s="175">
        <f t="shared" si="291"/>
        <v>109333.3333</v>
      </c>
      <c r="BC114" s="175">
        <f t="shared" si="291"/>
        <v>109328.3333</v>
      </c>
      <c r="BD114" s="175">
        <f t="shared" si="291"/>
        <v>109323.3333</v>
      </c>
      <c r="BE114" s="175">
        <f t="shared" si="291"/>
        <v>109318.3333</v>
      </c>
      <c r="BF114" s="175">
        <f t="shared" si="291"/>
        <v>109313.3333</v>
      </c>
      <c r="BG114" s="175">
        <f t="shared" si="291"/>
        <v>109308.3333</v>
      </c>
      <c r="BH114" s="175">
        <f t="shared" si="291"/>
        <v>109303.3333</v>
      </c>
      <c r="BI114" s="175">
        <f t="shared" si="291"/>
        <v>109298.3333</v>
      </c>
      <c r="BJ114" s="174" t="s">
        <v>185</v>
      </c>
      <c r="BK114" s="211">
        <f>SUM(AX114:BI114)</f>
        <v>1311910</v>
      </c>
      <c r="BL114" s="272"/>
      <c r="BM114" s="166" t="s">
        <v>185</v>
      </c>
      <c r="BN114" s="175">
        <f t="shared" ref="BN114:BY114" si="292">BN113+BN112</f>
        <v>4255.208333</v>
      </c>
      <c r="BO114" s="175">
        <f t="shared" si="292"/>
        <v>4251.708333</v>
      </c>
      <c r="BP114" s="175">
        <f t="shared" si="292"/>
        <v>4248.208333</v>
      </c>
      <c r="BQ114" s="175">
        <f t="shared" si="292"/>
        <v>4244.708333</v>
      </c>
      <c r="BR114" s="175">
        <f t="shared" si="292"/>
        <v>4241.208333</v>
      </c>
      <c r="BS114" s="175">
        <f t="shared" si="292"/>
        <v>4237.708333</v>
      </c>
      <c r="BT114" s="175">
        <f t="shared" si="292"/>
        <v>4234.208333</v>
      </c>
      <c r="BU114" s="175">
        <f t="shared" si="292"/>
        <v>4230.708333</v>
      </c>
      <c r="BV114" s="175">
        <f t="shared" si="292"/>
        <v>4227.208333</v>
      </c>
      <c r="BW114" s="175">
        <f t="shared" si="292"/>
        <v>4223.708333</v>
      </c>
      <c r="BX114" s="175">
        <f t="shared" si="292"/>
        <v>4220.208333</v>
      </c>
      <c r="BY114" s="175">
        <f t="shared" si="292"/>
        <v>4216.708333</v>
      </c>
      <c r="BZ114" s="174" t="s">
        <v>185</v>
      </c>
      <c r="CA114" s="184">
        <f>SUM(BN114:BY114)</f>
        <v>50831.5</v>
      </c>
      <c r="CB114" s="39"/>
      <c r="CC114" s="166" t="s">
        <v>185</v>
      </c>
      <c r="CD114" s="175">
        <f t="shared" ref="CD114:CO114" si="293">CD113+CD112</f>
        <v>3913.958333</v>
      </c>
      <c r="CE114" s="175">
        <f t="shared" si="293"/>
        <v>3910.458333</v>
      </c>
      <c r="CF114" s="175">
        <f t="shared" si="293"/>
        <v>3906.958333</v>
      </c>
      <c r="CG114" s="175">
        <f t="shared" si="293"/>
        <v>3903.458333</v>
      </c>
      <c r="CH114" s="175">
        <f t="shared" si="293"/>
        <v>3899.958333</v>
      </c>
      <c r="CI114" s="175">
        <f t="shared" si="293"/>
        <v>3896.458333</v>
      </c>
      <c r="CJ114" s="175">
        <f t="shared" si="293"/>
        <v>3892.958333</v>
      </c>
      <c r="CK114" s="175">
        <f t="shared" si="293"/>
        <v>3889.458333</v>
      </c>
      <c r="CL114" s="175">
        <f t="shared" si="293"/>
        <v>3885.958333</v>
      </c>
      <c r="CM114" s="175">
        <f t="shared" si="293"/>
        <v>3882.458333</v>
      </c>
      <c r="CN114" s="175">
        <f t="shared" si="293"/>
        <v>3878.958333</v>
      </c>
      <c r="CO114" s="175">
        <f t="shared" si="293"/>
        <v>3875.458333</v>
      </c>
      <c r="CP114" s="174" t="s">
        <v>185</v>
      </c>
      <c r="CQ114" s="184">
        <f>SUM(CD114:CO114)</f>
        <v>46736.5</v>
      </c>
      <c r="CR114" s="39"/>
    </row>
    <row r="115" ht="15.75" customHeight="1">
      <c r="A115" s="166" t="s">
        <v>186</v>
      </c>
      <c r="B115" s="167">
        <f>M109-M106</f>
        <v>801800</v>
      </c>
      <c r="C115" s="167">
        <f t="shared" ref="C115:M115" si="294">B115-B112</f>
        <v>800600</v>
      </c>
      <c r="D115" s="167">
        <f t="shared" si="294"/>
        <v>799400</v>
      </c>
      <c r="E115" s="167">
        <f t="shared" si="294"/>
        <v>798200</v>
      </c>
      <c r="F115" s="167">
        <f t="shared" si="294"/>
        <v>797000</v>
      </c>
      <c r="G115" s="167">
        <f t="shared" si="294"/>
        <v>795800</v>
      </c>
      <c r="H115" s="167">
        <f t="shared" si="294"/>
        <v>794600</v>
      </c>
      <c r="I115" s="167">
        <f t="shared" si="294"/>
        <v>793400</v>
      </c>
      <c r="J115" s="167">
        <f t="shared" si="294"/>
        <v>792200</v>
      </c>
      <c r="K115" s="167">
        <f t="shared" si="294"/>
        <v>791000</v>
      </c>
      <c r="L115" s="167">
        <f t="shared" si="294"/>
        <v>789800</v>
      </c>
      <c r="M115" s="167">
        <f t="shared" si="294"/>
        <v>788600</v>
      </c>
      <c r="N115" s="168"/>
      <c r="O115" s="169"/>
      <c r="P115" s="39"/>
      <c r="Q115" s="166" t="s">
        <v>186</v>
      </c>
      <c r="R115" s="179">
        <v>524509.8</v>
      </c>
      <c r="S115" s="179">
        <v>519607.84</v>
      </c>
      <c r="T115" s="179">
        <v>514705.88</v>
      </c>
      <c r="U115" s="179">
        <v>509803.92</v>
      </c>
      <c r="V115" s="179">
        <v>504901.96</v>
      </c>
      <c r="W115" s="179">
        <v>500000.0</v>
      </c>
      <c r="X115" s="179">
        <v>495098.04</v>
      </c>
      <c r="Y115" s="179">
        <v>490196.08</v>
      </c>
      <c r="Z115" s="179">
        <v>485294.12</v>
      </c>
      <c r="AA115" s="179">
        <v>480392.16</v>
      </c>
      <c r="AB115" s="179">
        <v>475490.2</v>
      </c>
      <c r="AC115" s="179">
        <v>470588.24</v>
      </c>
      <c r="AD115" s="169"/>
      <c r="AE115" s="273"/>
      <c r="AF115" s="39"/>
      <c r="AG115" s="166" t="s">
        <v>186</v>
      </c>
      <c r="AH115" s="175">
        <f>AS109-AS106</f>
        <v>853800</v>
      </c>
      <c r="AI115" s="175">
        <f t="shared" ref="AI115:AS115" si="295">AH115-AH112</f>
        <v>852600</v>
      </c>
      <c r="AJ115" s="175">
        <f t="shared" si="295"/>
        <v>851400</v>
      </c>
      <c r="AK115" s="175">
        <f t="shared" si="295"/>
        <v>850200</v>
      </c>
      <c r="AL115" s="175">
        <f t="shared" si="295"/>
        <v>849000</v>
      </c>
      <c r="AM115" s="175">
        <f t="shared" si="295"/>
        <v>847800</v>
      </c>
      <c r="AN115" s="175">
        <f t="shared" si="295"/>
        <v>846600</v>
      </c>
      <c r="AO115" s="175">
        <f t="shared" si="295"/>
        <v>845400</v>
      </c>
      <c r="AP115" s="175">
        <f t="shared" si="295"/>
        <v>844200</v>
      </c>
      <c r="AQ115" s="175">
        <f t="shared" si="295"/>
        <v>843000</v>
      </c>
      <c r="AR115" s="175">
        <f t="shared" si="295"/>
        <v>841800</v>
      </c>
      <c r="AS115" s="175">
        <f t="shared" si="295"/>
        <v>840600</v>
      </c>
      <c r="AT115" s="186"/>
      <c r="AU115" s="274"/>
      <c r="AV115" s="39"/>
      <c r="AW115" s="166" t="s">
        <v>186</v>
      </c>
      <c r="AX115" s="175">
        <f>BI109-BI106</f>
        <v>25956800</v>
      </c>
      <c r="AY115" s="175">
        <f t="shared" ref="AY115:BI115" si="296">AX115-AX112</f>
        <v>25955600</v>
      </c>
      <c r="AZ115" s="175">
        <f t="shared" si="296"/>
        <v>25954400</v>
      </c>
      <c r="BA115" s="175">
        <f t="shared" si="296"/>
        <v>25953200</v>
      </c>
      <c r="BB115" s="175">
        <f t="shared" si="296"/>
        <v>25952000</v>
      </c>
      <c r="BC115" s="175">
        <f t="shared" si="296"/>
        <v>25950800</v>
      </c>
      <c r="BD115" s="175">
        <f t="shared" si="296"/>
        <v>25949600</v>
      </c>
      <c r="BE115" s="175">
        <f t="shared" si="296"/>
        <v>25948400</v>
      </c>
      <c r="BF115" s="175">
        <f t="shared" si="296"/>
        <v>25947200</v>
      </c>
      <c r="BG115" s="175">
        <f t="shared" si="296"/>
        <v>25946000</v>
      </c>
      <c r="BH115" s="175">
        <f t="shared" si="296"/>
        <v>25944800</v>
      </c>
      <c r="BI115" s="175">
        <f t="shared" si="296"/>
        <v>25943600</v>
      </c>
      <c r="BJ115" s="186"/>
      <c r="BK115" s="274"/>
      <c r="BL115" s="272"/>
      <c r="BM115" s="166" t="s">
        <v>186</v>
      </c>
      <c r="BN115" s="175">
        <f>BY109-BZ109-BY106</f>
        <v>1047500</v>
      </c>
      <c r="BO115" s="175">
        <f t="shared" ref="BO115:BY115" si="297">BN115-BN112</f>
        <v>1046300</v>
      </c>
      <c r="BP115" s="175">
        <f t="shared" si="297"/>
        <v>1045100</v>
      </c>
      <c r="BQ115" s="175">
        <f t="shared" si="297"/>
        <v>1043900</v>
      </c>
      <c r="BR115" s="175">
        <f t="shared" si="297"/>
        <v>1042700</v>
      </c>
      <c r="BS115" s="175">
        <f t="shared" si="297"/>
        <v>1041500</v>
      </c>
      <c r="BT115" s="175">
        <f t="shared" si="297"/>
        <v>1040300</v>
      </c>
      <c r="BU115" s="175">
        <f t="shared" si="297"/>
        <v>1039100</v>
      </c>
      <c r="BV115" s="175">
        <f t="shared" si="297"/>
        <v>1037900</v>
      </c>
      <c r="BW115" s="175">
        <f t="shared" si="297"/>
        <v>1036700</v>
      </c>
      <c r="BX115" s="175">
        <f t="shared" si="297"/>
        <v>1035500</v>
      </c>
      <c r="BY115" s="175">
        <f t="shared" si="297"/>
        <v>1034300</v>
      </c>
      <c r="BZ115" s="186"/>
      <c r="CA115" s="173"/>
      <c r="CB115" s="39"/>
      <c r="CC115" s="166" t="s">
        <v>186</v>
      </c>
      <c r="CD115" s="175">
        <f>CO109-CP109-CO106</f>
        <v>930500</v>
      </c>
      <c r="CE115" s="175">
        <f t="shared" ref="CE115:CO115" si="298">CD115-CD112</f>
        <v>929300</v>
      </c>
      <c r="CF115" s="175">
        <f t="shared" si="298"/>
        <v>928100</v>
      </c>
      <c r="CG115" s="175">
        <f t="shared" si="298"/>
        <v>926900</v>
      </c>
      <c r="CH115" s="175">
        <f t="shared" si="298"/>
        <v>925700</v>
      </c>
      <c r="CI115" s="175">
        <f t="shared" si="298"/>
        <v>924500</v>
      </c>
      <c r="CJ115" s="175">
        <f t="shared" si="298"/>
        <v>923300</v>
      </c>
      <c r="CK115" s="175">
        <f t="shared" si="298"/>
        <v>922100</v>
      </c>
      <c r="CL115" s="175">
        <f t="shared" si="298"/>
        <v>920900</v>
      </c>
      <c r="CM115" s="175">
        <f t="shared" si="298"/>
        <v>919700</v>
      </c>
      <c r="CN115" s="175">
        <f t="shared" si="298"/>
        <v>918500</v>
      </c>
      <c r="CO115" s="175">
        <f t="shared" si="298"/>
        <v>917300</v>
      </c>
      <c r="CP115" s="186"/>
      <c r="CQ115" s="173"/>
      <c r="CR115" s="39"/>
    </row>
    <row r="116" ht="16.5" customHeight="1">
      <c r="A116" s="166" t="s">
        <v>187</v>
      </c>
      <c r="B116" s="167">
        <v>4900.0</v>
      </c>
      <c r="C116" s="167">
        <v>4900.0</v>
      </c>
      <c r="D116" s="167">
        <v>4900.0</v>
      </c>
      <c r="E116" s="167">
        <v>4900.0</v>
      </c>
      <c r="F116" s="167">
        <v>4900.0</v>
      </c>
      <c r="G116" s="167">
        <v>4900.0</v>
      </c>
      <c r="H116" s="167">
        <v>4900.0</v>
      </c>
      <c r="I116" s="167">
        <v>4900.0</v>
      </c>
      <c r="J116" s="167">
        <v>4900.0</v>
      </c>
      <c r="K116" s="167">
        <v>4900.0</v>
      </c>
      <c r="L116" s="167">
        <v>4900.0</v>
      </c>
      <c r="M116" s="167">
        <v>4900.0</v>
      </c>
      <c r="N116" s="281" t="s">
        <v>197</v>
      </c>
      <c r="O116" s="276">
        <v>90000.0</v>
      </c>
      <c r="P116" s="39"/>
      <c r="Q116" s="166" t="s">
        <v>187</v>
      </c>
      <c r="R116" s="179">
        <v>3600.0</v>
      </c>
      <c r="S116" s="179">
        <v>3600.0</v>
      </c>
      <c r="T116" s="179">
        <v>3600.0</v>
      </c>
      <c r="U116" s="179">
        <v>3600.0</v>
      </c>
      <c r="V116" s="179">
        <v>3600.0</v>
      </c>
      <c r="W116" s="179">
        <v>3600.0</v>
      </c>
      <c r="X116" s="179">
        <v>3600.0</v>
      </c>
      <c r="Y116" s="179">
        <v>3600.0</v>
      </c>
      <c r="Z116" s="179">
        <v>3600.0</v>
      </c>
      <c r="AA116" s="179">
        <v>3600.0</v>
      </c>
      <c r="AB116" s="179">
        <v>3600.0</v>
      </c>
      <c r="AC116" s="179">
        <v>3600.0</v>
      </c>
      <c r="AD116" s="180" t="s">
        <v>188</v>
      </c>
      <c r="AE116" s="270">
        <f>SUM(R116:AC116)</f>
        <v>43200</v>
      </c>
      <c r="AF116" s="39"/>
      <c r="AG116" s="166" t="s">
        <v>187</v>
      </c>
      <c r="AH116" s="175">
        <v>4600.0</v>
      </c>
      <c r="AI116" s="175">
        <v>4600.0</v>
      </c>
      <c r="AJ116" s="175">
        <v>4600.0</v>
      </c>
      <c r="AK116" s="175">
        <v>4600.0</v>
      </c>
      <c r="AL116" s="175">
        <v>4600.0</v>
      </c>
      <c r="AM116" s="175">
        <v>4600.0</v>
      </c>
      <c r="AN116" s="175">
        <v>4600.0</v>
      </c>
      <c r="AO116" s="175">
        <v>4600.0</v>
      </c>
      <c r="AP116" s="175">
        <v>4600.0</v>
      </c>
      <c r="AQ116" s="175">
        <v>4600.0</v>
      </c>
      <c r="AR116" s="175">
        <v>4600.0</v>
      </c>
      <c r="AS116" s="175">
        <v>4600.0</v>
      </c>
      <c r="AT116" s="187" t="s">
        <v>189</v>
      </c>
      <c r="AU116" s="211">
        <f>SUM(AH116:AS116)</f>
        <v>55200</v>
      </c>
      <c r="AV116" s="39"/>
      <c r="AW116" s="166" t="s">
        <v>187</v>
      </c>
      <c r="AX116" s="175">
        <v>120000.0</v>
      </c>
      <c r="AY116" s="175">
        <v>120000.0</v>
      </c>
      <c r="AZ116" s="175">
        <v>120000.0</v>
      </c>
      <c r="BA116" s="175">
        <v>120000.0</v>
      </c>
      <c r="BB116" s="175">
        <v>120000.0</v>
      </c>
      <c r="BC116" s="175">
        <v>120000.0</v>
      </c>
      <c r="BD116" s="175">
        <v>120000.0</v>
      </c>
      <c r="BE116" s="175">
        <v>120000.0</v>
      </c>
      <c r="BF116" s="175">
        <v>120000.0</v>
      </c>
      <c r="BG116" s="175">
        <v>120000.0</v>
      </c>
      <c r="BH116" s="175">
        <v>120000.0</v>
      </c>
      <c r="BI116" s="175">
        <v>120000.0</v>
      </c>
      <c r="BJ116" s="187" t="s">
        <v>189</v>
      </c>
      <c r="BK116" s="211">
        <f>SUM(AX116:BI116)</f>
        <v>1440000</v>
      </c>
      <c r="BL116" s="272"/>
      <c r="BM116" s="166" t="s">
        <v>187</v>
      </c>
      <c r="BN116" s="175">
        <v>5600.0</v>
      </c>
      <c r="BO116" s="175">
        <v>5600.0</v>
      </c>
      <c r="BP116" s="175">
        <v>5600.0</v>
      </c>
      <c r="BQ116" s="175">
        <v>5600.0</v>
      </c>
      <c r="BR116" s="175">
        <v>5600.0</v>
      </c>
      <c r="BS116" s="175">
        <v>5600.0</v>
      </c>
      <c r="BT116" s="175">
        <v>5600.0</v>
      </c>
      <c r="BU116" s="175">
        <v>5600.0</v>
      </c>
      <c r="BV116" s="175">
        <v>5600.0</v>
      </c>
      <c r="BW116" s="175">
        <v>5600.0</v>
      </c>
      <c r="BX116" s="175">
        <v>5600.0</v>
      </c>
      <c r="BY116" s="175">
        <v>5600.0</v>
      </c>
      <c r="BZ116" s="187" t="s">
        <v>189</v>
      </c>
      <c r="CA116" s="184">
        <f>SUM(BN116:BY116)</f>
        <v>67200</v>
      </c>
      <c r="CB116" s="39"/>
      <c r="CC116" s="166" t="s">
        <v>187</v>
      </c>
      <c r="CD116" s="175">
        <v>5100.0</v>
      </c>
      <c r="CE116" s="175">
        <v>5100.0</v>
      </c>
      <c r="CF116" s="175">
        <v>5100.0</v>
      </c>
      <c r="CG116" s="175">
        <v>5100.0</v>
      </c>
      <c r="CH116" s="175">
        <v>5100.0</v>
      </c>
      <c r="CI116" s="175">
        <v>5100.0</v>
      </c>
      <c r="CJ116" s="175">
        <v>5100.0</v>
      </c>
      <c r="CK116" s="175">
        <v>5100.0</v>
      </c>
      <c r="CL116" s="175">
        <v>5100.0</v>
      </c>
      <c r="CM116" s="175">
        <v>5100.0</v>
      </c>
      <c r="CN116" s="175">
        <v>5100.0</v>
      </c>
      <c r="CO116" s="175">
        <v>5100.0</v>
      </c>
      <c r="CP116" s="187" t="s">
        <v>189</v>
      </c>
      <c r="CQ116" s="184">
        <f>SUM(CD116:CO116)</f>
        <v>61200</v>
      </c>
      <c r="CR116" s="39"/>
    </row>
    <row r="117" ht="16.5" customHeight="1">
      <c r="A117" s="188" t="s">
        <v>169</v>
      </c>
      <c r="B117" s="158" t="s">
        <v>170</v>
      </c>
      <c r="C117" s="158" t="s">
        <v>171</v>
      </c>
      <c r="D117" s="158" t="s">
        <v>172</v>
      </c>
      <c r="E117" s="158" t="s">
        <v>173</v>
      </c>
      <c r="F117" s="158" t="s">
        <v>174</v>
      </c>
      <c r="G117" s="158" t="s">
        <v>175</v>
      </c>
      <c r="H117" s="158" t="s">
        <v>176</v>
      </c>
      <c r="I117" s="158" t="s">
        <v>177</v>
      </c>
      <c r="J117" s="158" t="s">
        <v>178</v>
      </c>
      <c r="K117" s="158" t="s">
        <v>179</v>
      </c>
      <c r="L117" s="158" t="s">
        <v>180</v>
      </c>
      <c r="M117" s="159" t="s">
        <v>181</v>
      </c>
      <c r="N117" s="168"/>
      <c r="O117" s="169"/>
      <c r="P117" s="39"/>
      <c r="Q117" s="188" t="s">
        <v>169</v>
      </c>
      <c r="R117" s="158" t="s">
        <v>170</v>
      </c>
      <c r="S117" s="158" t="s">
        <v>171</v>
      </c>
      <c r="T117" s="158" t="s">
        <v>172</v>
      </c>
      <c r="U117" s="158" t="s">
        <v>173</v>
      </c>
      <c r="V117" s="158" t="s">
        <v>174</v>
      </c>
      <c r="W117" s="158" t="s">
        <v>175</v>
      </c>
      <c r="X117" s="158" t="s">
        <v>176</v>
      </c>
      <c r="Y117" s="158" t="s">
        <v>177</v>
      </c>
      <c r="Z117" s="158" t="s">
        <v>178</v>
      </c>
      <c r="AA117" s="158" t="s">
        <v>179</v>
      </c>
      <c r="AB117" s="158" t="s">
        <v>180</v>
      </c>
      <c r="AC117" s="159" t="s">
        <v>181</v>
      </c>
      <c r="AD117" s="173"/>
      <c r="AE117" s="273"/>
      <c r="AF117" s="39"/>
      <c r="AG117" s="188" t="s">
        <v>169</v>
      </c>
      <c r="AH117" s="158" t="s">
        <v>170</v>
      </c>
      <c r="AI117" s="158" t="s">
        <v>171</v>
      </c>
      <c r="AJ117" s="158" t="s">
        <v>172</v>
      </c>
      <c r="AK117" s="158" t="s">
        <v>173</v>
      </c>
      <c r="AL117" s="158" t="s">
        <v>174</v>
      </c>
      <c r="AM117" s="158" t="s">
        <v>175</v>
      </c>
      <c r="AN117" s="158" t="s">
        <v>176</v>
      </c>
      <c r="AO117" s="158" t="s">
        <v>177</v>
      </c>
      <c r="AP117" s="158" t="s">
        <v>178</v>
      </c>
      <c r="AQ117" s="158" t="s">
        <v>179</v>
      </c>
      <c r="AR117" s="158" t="s">
        <v>180</v>
      </c>
      <c r="AS117" s="159" t="s">
        <v>181</v>
      </c>
      <c r="AT117" s="186"/>
      <c r="AU117" s="274"/>
      <c r="AV117" s="39"/>
      <c r="AW117" s="188" t="s">
        <v>169</v>
      </c>
      <c r="AX117" s="158" t="s">
        <v>170</v>
      </c>
      <c r="AY117" s="158" t="s">
        <v>171</v>
      </c>
      <c r="AZ117" s="158" t="s">
        <v>172</v>
      </c>
      <c r="BA117" s="158" t="s">
        <v>173</v>
      </c>
      <c r="BB117" s="158" t="s">
        <v>174</v>
      </c>
      <c r="BC117" s="158" t="s">
        <v>175</v>
      </c>
      <c r="BD117" s="158" t="s">
        <v>176</v>
      </c>
      <c r="BE117" s="158" t="s">
        <v>177</v>
      </c>
      <c r="BF117" s="158" t="s">
        <v>178</v>
      </c>
      <c r="BG117" s="158" t="s">
        <v>179</v>
      </c>
      <c r="BH117" s="158" t="s">
        <v>180</v>
      </c>
      <c r="BI117" s="159" t="s">
        <v>181</v>
      </c>
      <c r="BJ117" s="200"/>
      <c r="BK117" s="274"/>
      <c r="BL117" s="272"/>
      <c r="BM117" s="188" t="s">
        <v>169</v>
      </c>
      <c r="BN117" s="158" t="s">
        <v>170</v>
      </c>
      <c r="BO117" s="158" t="s">
        <v>171</v>
      </c>
      <c r="BP117" s="158" t="s">
        <v>172</v>
      </c>
      <c r="BQ117" s="158" t="s">
        <v>173</v>
      </c>
      <c r="BR117" s="158" t="s">
        <v>174</v>
      </c>
      <c r="BS117" s="158" t="s">
        <v>175</v>
      </c>
      <c r="BT117" s="158" t="s">
        <v>176</v>
      </c>
      <c r="BU117" s="158" t="s">
        <v>177</v>
      </c>
      <c r="BV117" s="158" t="s">
        <v>178</v>
      </c>
      <c r="BW117" s="158" t="s">
        <v>179</v>
      </c>
      <c r="BX117" s="158" t="s">
        <v>180</v>
      </c>
      <c r="BY117" s="159" t="s">
        <v>181</v>
      </c>
      <c r="BZ117" s="169"/>
      <c r="CA117" s="173"/>
      <c r="CB117" s="39"/>
      <c r="CC117" s="188" t="s">
        <v>169</v>
      </c>
      <c r="CD117" s="158" t="s">
        <v>170</v>
      </c>
      <c r="CE117" s="158" t="s">
        <v>171</v>
      </c>
      <c r="CF117" s="158" t="s">
        <v>172</v>
      </c>
      <c r="CG117" s="158" t="s">
        <v>173</v>
      </c>
      <c r="CH117" s="158" t="s">
        <v>174</v>
      </c>
      <c r="CI117" s="158" t="s">
        <v>175</v>
      </c>
      <c r="CJ117" s="158" t="s">
        <v>176</v>
      </c>
      <c r="CK117" s="158" t="s">
        <v>177</v>
      </c>
      <c r="CL117" s="158" t="s">
        <v>178</v>
      </c>
      <c r="CM117" s="158" t="s">
        <v>179</v>
      </c>
      <c r="CN117" s="158" t="s">
        <v>180</v>
      </c>
      <c r="CO117" s="159" t="s">
        <v>181</v>
      </c>
      <c r="CP117" s="169"/>
      <c r="CQ117" s="173"/>
      <c r="CR117" s="39"/>
    </row>
    <row r="118" ht="16.5" customHeight="1">
      <c r="A118" s="166" t="s">
        <v>182</v>
      </c>
      <c r="B118" s="167">
        <v>1200.0</v>
      </c>
      <c r="C118" s="167">
        <v>1200.0</v>
      </c>
      <c r="D118" s="167">
        <v>1200.0</v>
      </c>
      <c r="E118" s="167">
        <v>1200.0</v>
      </c>
      <c r="F118" s="167">
        <v>1200.0</v>
      </c>
      <c r="G118" s="167">
        <v>1200.0</v>
      </c>
      <c r="H118" s="167">
        <v>1200.0</v>
      </c>
      <c r="I118" s="167">
        <v>1200.0</v>
      </c>
      <c r="J118" s="167">
        <v>1200.0</v>
      </c>
      <c r="K118" s="167">
        <v>1200.0</v>
      </c>
      <c r="L118" s="167">
        <v>1200.0</v>
      </c>
      <c r="M118" s="167">
        <v>1200.0</v>
      </c>
      <c r="N118" s="189" t="s">
        <v>190</v>
      </c>
      <c r="O118" s="279">
        <f>O116-O114</f>
        <v>47768</v>
      </c>
      <c r="P118" s="39"/>
      <c r="Q118" s="166" t="s">
        <v>182</v>
      </c>
      <c r="R118" s="167">
        <v>1200.0</v>
      </c>
      <c r="S118" s="167">
        <v>1200.0</v>
      </c>
      <c r="T118" s="167">
        <v>1200.0</v>
      </c>
      <c r="U118" s="167">
        <v>1200.0</v>
      </c>
      <c r="V118" s="167">
        <v>1200.0</v>
      </c>
      <c r="W118" s="167">
        <v>1200.0</v>
      </c>
      <c r="X118" s="167">
        <v>1200.0</v>
      </c>
      <c r="Y118" s="167">
        <v>1200.0</v>
      </c>
      <c r="Z118" s="167">
        <v>1200.0</v>
      </c>
      <c r="AA118" s="167">
        <v>1200.0</v>
      </c>
      <c r="AB118" s="167">
        <v>1200.0</v>
      </c>
      <c r="AC118" s="167">
        <v>1200.0</v>
      </c>
      <c r="AD118" s="202" t="s">
        <v>190</v>
      </c>
      <c r="AE118" s="270">
        <f>AE116--AE114</f>
        <v>113027.21</v>
      </c>
      <c r="AF118" s="39"/>
      <c r="AG118" s="166" t="s">
        <v>182</v>
      </c>
      <c r="AH118" s="167">
        <v>1200.0</v>
      </c>
      <c r="AI118" s="167">
        <v>1200.0</v>
      </c>
      <c r="AJ118" s="167">
        <v>1200.0</v>
      </c>
      <c r="AK118" s="167">
        <v>1200.0</v>
      </c>
      <c r="AL118" s="167">
        <v>1200.0</v>
      </c>
      <c r="AM118" s="167">
        <v>1200.0</v>
      </c>
      <c r="AN118" s="167">
        <v>1200.0</v>
      </c>
      <c r="AO118" s="167">
        <v>1200.0</v>
      </c>
      <c r="AP118" s="167">
        <v>1200.0</v>
      </c>
      <c r="AQ118" s="167">
        <v>1200.0</v>
      </c>
      <c r="AR118" s="167">
        <v>1200.0</v>
      </c>
      <c r="AS118" s="167">
        <v>1200.0</v>
      </c>
      <c r="AT118" s="174" t="s">
        <v>183</v>
      </c>
      <c r="AU118" s="211">
        <f>AU116-AU114</f>
        <v>11148</v>
      </c>
      <c r="AV118" s="39"/>
      <c r="AW118" s="166" t="s">
        <v>182</v>
      </c>
      <c r="AX118" s="167">
        <v>1200.0</v>
      </c>
      <c r="AY118" s="167">
        <v>1200.0</v>
      </c>
      <c r="AZ118" s="167">
        <v>1200.0</v>
      </c>
      <c r="BA118" s="167">
        <v>1200.0</v>
      </c>
      <c r="BB118" s="167">
        <v>1200.0</v>
      </c>
      <c r="BC118" s="167">
        <v>1200.0</v>
      </c>
      <c r="BD118" s="167">
        <v>1200.0</v>
      </c>
      <c r="BE118" s="167">
        <v>1200.0</v>
      </c>
      <c r="BF118" s="167">
        <v>1200.0</v>
      </c>
      <c r="BG118" s="167">
        <v>1200.0</v>
      </c>
      <c r="BH118" s="167">
        <v>1200.0</v>
      </c>
      <c r="BI118" s="167">
        <v>1200.0</v>
      </c>
      <c r="BJ118" s="174" t="s">
        <v>183</v>
      </c>
      <c r="BK118" s="211">
        <f>BK116-BK114</f>
        <v>128090</v>
      </c>
      <c r="BL118" s="272"/>
      <c r="BM118" s="166" t="s">
        <v>182</v>
      </c>
      <c r="BN118" s="167">
        <v>1200.0</v>
      </c>
      <c r="BO118" s="167">
        <v>1200.0</v>
      </c>
      <c r="BP118" s="167">
        <v>1200.0</v>
      </c>
      <c r="BQ118" s="167">
        <v>1200.0</v>
      </c>
      <c r="BR118" s="167">
        <v>1200.0</v>
      </c>
      <c r="BS118" s="167">
        <v>1200.0</v>
      </c>
      <c r="BT118" s="167">
        <v>1200.0</v>
      </c>
      <c r="BU118" s="167">
        <v>1200.0</v>
      </c>
      <c r="BV118" s="167">
        <v>1200.0</v>
      </c>
      <c r="BW118" s="167">
        <v>1200.0</v>
      </c>
      <c r="BX118" s="167">
        <v>1200.0</v>
      </c>
      <c r="BY118" s="167">
        <v>1200.0</v>
      </c>
      <c r="BZ118" s="174" t="s">
        <v>183</v>
      </c>
      <c r="CA118" s="184">
        <f>CA116-CA114</f>
        <v>16368.5</v>
      </c>
      <c r="CB118" s="39"/>
      <c r="CC118" s="166" t="s">
        <v>182</v>
      </c>
      <c r="CD118" s="167">
        <v>1200.0</v>
      </c>
      <c r="CE118" s="167">
        <v>1200.0</v>
      </c>
      <c r="CF118" s="167">
        <v>1200.0</v>
      </c>
      <c r="CG118" s="167">
        <v>1200.0</v>
      </c>
      <c r="CH118" s="167">
        <v>1200.0</v>
      </c>
      <c r="CI118" s="167">
        <v>1200.0</v>
      </c>
      <c r="CJ118" s="167">
        <v>1200.0</v>
      </c>
      <c r="CK118" s="167">
        <v>1200.0</v>
      </c>
      <c r="CL118" s="167">
        <v>1200.0</v>
      </c>
      <c r="CM118" s="167">
        <v>1200.0</v>
      </c>
      <c r="CN118" s="167">
        <v>1200.0</v>
      </c>
      <c r="CO118" s="167">
        <v>1200.0</v>
      </c>
      <c r="CP118" s="174" t="s">
        <v>183</v>
      </c>
      <c r="CQ118" s="184">
        <f>CQ116-CQ114</f>
        <v>14463.5</v>
      </c>
      <c r="CR118" s="39"/>
    </row>
    <row r="119" ht="15.75" customHeight="1">
      <c r="A119" s="166" t="s">
        <v>184</v>
      </c>
      <c r="B119" s="167">
        <f t="shared" ref="B119:M119" si="299">B121*3.5%/12</f>
        <v>2296.583333</v>
      </c>
      <c r="C119" s="167">
        <f t="shared" si="299"/>
        <v>2293.083333</v>
      </c>
      <c r="D119" s="167">
        <f t="shared" si="299"/>
        <v>2289.583333</v>
      </c>
      <c r="E119" s="167">
        <f t="shared" si="299"/>
        <v>2286.083333</v>
      </c>
      <c r="F119" s="167">
        <f t="shared" si="299"/>
        <v>2282.583333</v>
      </c>
      <c r="G119" s="167">
        <f t="shared" si="299"/>
        <v>2279.083333</v>
      </c>
      <c r="H119" s="167">
        <f t="shared" si="299"/>
        <v>2275.583333</v>
      </c>
      <c r="I119" s="167">
        <f t="shared" si="299"/>
        <v>2272.083333</v>
      </c>
      <c r="J119" s="167">
        <f t="shared" si="299"/>
        <v>2268.583333</v>
      </c>
      <c r="K119" s="167">
        <f t="shared" si="299"/>
        <v>2265.083333</v>
      </c>
      <c r="L119" s="167">
        <f t="shared" si="299"/>
        <v>2261.583333</v>
      </c>
      <c r="M119" s="167">
        <f t="shared" si="299"/>
        <v>2258.083333</v>
      </c>
      <c r="N119" s="168"/>
      <c r="O119" s="169"/>
      <c r="P119" s="39"/>
      <c r="Q119" s="166" t="s">
        <v>184</v>
      </c>
      <c r="R119" s="167">
        <f t="shared" ref="R119:AC119" si="300">R121*3.5%/12</f>
        <v>1358.251621</v>
      </c>
      <c r="S119" s="167">
        <f t="shared" si="300"/>
        <v>1343.954238</v>
      </c>
      <c r="T119" s="167">
        <f t="shared" si="300"/>
        <v>1329.656854</v>
      </c>
      <c r="U119" s="167">
        <f t="shared" si="300"/>
        <v>1315.359471</v>
      </c>
      <c r="V119" s="167">
        <f t="shared" si="300"/>
        <v>1301.062088</v>
      </c>
      <c r="W119" s="167">
        <f t="shared" si="300"/>
        <v>1286.764704</v>
      </c>
      <c r="X119" s="167">
        <f t="shared" si="300"/>
        <v>1272.467321</v>
      </c>
      <c r="Y119" s="167">
        <f t="shared" si="300"/>
        <v>1258.169938</v>
      </c>
      <c r="Z119" s="167">
        <f t="shared" si="300"/>
        <v>1243.872554</v>
      </c>
      <c r="AA119" s="167">
        <f t="shared" si="300"/>
        <v>1229.575171</v>
      </c>
      <c r="AB119" s="167">
        <f t="shared" si="300"/>
        <v>1215.277788</v>
      </c>
      <c r="AC119" s="167">
        <f t="shared" si="300"/>
        <v>1200.980404</v>
      </c>
      <c r="AD119" s="169"/>
      <c r="AE119" s="273"/>
      <c r="AF119" s="39"/>
      <c r="AG119" s="166" t="s">
        <v>184</v>
      </c>
      <c r="AH119" s="175">
        <f t="shared" ref="AH119:AS119" si="301">AH121*3.5%/12</f>
        <v>2448.25</v>
      </c>
      <c r="AI119" s="175">
        <f t="shared" si="301"/>
        <v>2444.75</v>
      </c>
      <c r="AJ119" s="175">
        <f t="shared" si="301"/>
        <v>2441.25</v>
      </c>
      <c r="AK119" s="175">
        <f t="shared" si="301"/>
        <v>2437.75</v>
      </c>
      <c r="AL119" s="175">
        <f t="shared" si="301"/>
        <v>2434.25</v>
      </c>
      <c r="AM119" s="175">
        <f t="shared" si="301"/>
        <v>2430.75</v>
      </c>
      <c r="AN119" s="175">
        <f t="shared" si="301"/>
        <v>2427.25</v>
      </c>
      <c r="AO119" s="175">
        <f t="shared" si="301"/>
        <v>2423.75</v>
      </c>
      <c r="AP119" s="175">
        <f t="shared" si="301"/>
        <v>2420.25</v>
      </c>
      <c r="AQ119" s="175">
        <f t="shared" si="301"/>
        <v>2416.75</v>
      </c>
      <c r="AR119" s="175">
        <f t="shared" si="301"/>
        <v>2413.25</v>
      </c>
      <c r="AS119" s="175">
        <f t="shared" si="301"/>
        <v>2409.75</v>
      </c>
      <c r="AT119" s="176"/>
      <c r="AU119" s="274"/>
      <c r="AV119" s="39"/>
      <c r="AW119" s="166" t="s">
        <v>184</v>
      </c>
      <c r="AX119" s="175">
        <f t="shared" ref="AX119:BI119" si="302">AX121*5%/12</f>
        <v>108093.3333</v>
      </c>
      <c r="AY119" s="175">
        <f t="shared" si="302"/>
        <v>108088.3333</v>
      </c>
      <c r="AZ119" s="175">
        <f t="shared" si="302"/>
        <v>108083.3333</v>
      </c>
      <c r="BA119" s="175">
        <f t="shared" si="302"/>
        <v>108078.3333</v>
      </c>
      <c r="BB119" s="175">
        <f t="shared" si="302"/>
        <v>108073.3333</v>
      </c>
      <c r="BC119" s="175">
        <f t="shared" si="302"/>
        <v>108068.3333</v>
      </c>
      <c r="BD119" s="175">
        <f t="shared" si="302"/>
        <v>108063.3333</v>
      </c>
      <c r="BE119" s="175">
        <f t="shared" si="302"/>
        <v>108058.3333</v>
      </c>
      <c r="BF119" s="175">
        <f t="shared" si="302"/>
        <v>108053.3333</v>
      </c>
      <c r="BG119" s="175">
        <f t="shared" si="302"/>
        <v>108048.3333</v>
      </c>
      <c r="BH119" s="175">
        <f t="shared" si="302"/>
        <v>108043.3333</v>
      </c>
      <c r="BI119" s="175">
        <f t="shared" si="302"/>
        <v>108038.3333</v>
      </c>
      <c r="BJ119" s="176"/>
      <c r="BK119" s="274"/>
      <c r="BL119" s="272"/>
      <c r="BM119" s="166" t="s">
        <v>184</v>
      </c>
      <c r="BN119" s="175">
        <f t="shared" ref="BN119:BY119" si="303">BN121*3.5%/12</f>
        <v>3013.208333</v>
      </c>
      <c r="BO119" s="175">
        <f t="shared" si="303"/>
        <v>3009.708333</v>
      </c>
      <c r="BP119" s="175">
        <f t="shared" si="303"/>
        <v>3006.208333</v>
      </c>
      <c r="BQ119" s="175">
        <f t="shared" si="303"/>
        <v>3002.708333</v>
      </c>
      <c r="BR119" s="175">
        <f t="shared" si="303"/>
        <v>2999.208333</v>
      </c>
      <c r="BS119" s="175">
        <f t="shared" si="303"/>
        <v>2995.708333</v>
      </c>
      <c r="BT119" s="175">
        <f t="shared" si="303"/>
        <v>2992.208333</v>
      </c>
      <c r="BU119" s="175">
        <f t="shared" si="303"/>
        <v>2988.708333</v>
      </c>
      <c r="BV119" s="175">
        <f t="shared" si="303"/>
        <v>2985.208333</v>
      </c>
      <c r="BW119" s="175">
        <f t="shared" si="303"/>
        <v>2981.708333</v>
      </c>
      <c r="BX119" s="175">
        <f t="shared" si="303"/>
        <v>2978.208333</v>
      </c>
      <c r="BY119" s="175">
        <f t="shared" si="303"/>
        <v>2974.708333</v>
      </c>
      <c r="BZ119" s="176"/>
      <c r="CA119" s="173"/>
      <c r="CB119" s="39"/>
      <c r="CC119" s="166" t="s">
        <v>184</v>
      </c>
      <c r="CD119" s="175">
        <f t="shared" ref="CD119:CO119" si="304">CD121*3.5%/12</f>
        <v>2671.958333</v>
      </c>
      <c r="CE119" s="175">
        <f t="shared" si="304"/>
        <v>2668.458333</v>
      </c>
      <c r="CF119" s="175">
        <f t="shared" si="304"/>
        <v>2664.958333</v>
      </c>
      <c r="CG119" s="175">
        <f t="shared" si="304"/>
        <v>2661.458333</v>
      </c>
      <c r="CH119" s="175">
        <f t="shared" si="304"/>
        <v>2657.958333</v>
      </c>
      <c r="CI119" s="175">
        <f t="shared" si="304"/>
        <v>2654.458333</v>
      </c>
      <c r="CJ119" s="175">
        <f t="shared" si="304"/>
        <v>2650.958333</v>
      </c>
      <c r="CK119" s="175">
        <f t="shared" si="304"/>
        <v>2647.458333</v>
      </c>
      <c r="CL119" s="175">
        <f t="shared" si="304"/>
        <v>2643.958333</v>
      </c>
      <c r="CM119" s="175">
        <f t="shared" si="304"/>
        <v>2640.458333</v>
      </c>
      <c r="CN119" s="175">
        <f t="shared" si="304"/>
        <v>2636.958333</v>
      </c>
      <c r="CO119" s="175">
        <f t="shared" si="304"/>
        <v>2633.458333</v>
      </c>
      <c r="CP119" s="176"/>
      <c r="CQ119" s="173"/>
      <c r="CR119" s="39"/>
    </row>
    <row r="120" ht="16.5" customHeight="1">
      <c r="A120" s="166" t="s">
        <v>185</v>
      </c>
      <c r="B120" s="167">
        <f>B119+B118</f>
        <v>3496.583333</v>
      </c>
      <c r="C120" s="167">
        <f t="shared" ref="C120:M120" si="305">C118+C119</f>
        <v>3493.083333</v>
      </c>
      <c r="D120" s="167">
        <f t="shared" si="305"/>
        <v>3489.583333</v>
      </c>
      <c r="E120" s="167">
        <f t="shared" si="305"/>
        <v>3486.083333</v>
      </c>
      <c r="F120" s="167">
        <f t="shared" si="305"/>
        <v>3482.583333</v>
      </c>
      <c r="G120" s="167">
        <f t="shared" si="305"/>
        <v>3479.083333</v>
      </c>
      <c r="H120" s="167">
        <f t="shared" si="305"/>
        <v>3475.583333</v>
      </c>
      <c r="I120" s="167">
        <f t="shared" si="305"/>
        <v>3472.083333</v>
      </c>
      <c r="J120" s="167">
        <f t="shared" si="305"/>
        <v>3468.583333</v>
      </c>
      <c r="K120" s="167">
        <f t="shared" si="305"/>
        <v>3465.083333</v>
      </c>
      <c r="L120" s="167">
        <f t="shared" si="305"/>
        <v>3461.583333</v>
      </c>
      <c r="M120" s="167">
        <f t="shared" si="305"/>
        <v>3458.083333</v>
      </c>
      <c r="N120" s="189" t="s">
        <v>185</v>
      </c>
      <c r="O120" s="276">
        <f>SUM(B120:M120)</f>
        <v>41728</v>
      </c>
      <c r="P120" s="39"/>
      <c r="Q120" s="166" t="s">
        <v>185</v>
      </c>
      <c r="R120" s="179">
        <v>5760.78</v>
      </c>
      <c r="S120" s="179">
        <v>5751.84</v>
      </c>
      <c r="T120" s="179">
        <v>5742.89</v>
      </c>
      <c r="U120" s="179">
        <v>5733.95</v>
      </c>
      <c r="V120" s="179">
        <v>5725.0</v>
      </c>
      <c r="W120" s="179">
        <v>5716.05</v>
      </c>
      <c r="X120" s="179">
        <v>5707.11</v>
      </c>
      <c r="Y120" s="179">
        <v>5698.16</v>
      </c>
      <c r="Z120" s="179">
        <v>5689.22</v>
      </c>
      <c r="AA120" s="179">
        <v>5680.27</v>
      </c>
      <c r="AB120" s="179">
        <v>5671.32</v>
      </c>
      <c r="AC120" s="179">
        <v>5662.38</v>
      </c>
      <c r="AD120" s="180" t="s">
        <v>185</v>
      </c>
      <c r="AE120" s="270">
        <f>SUM(R120:AC120)</f>
        <v>68538.97</v>
      </c>
      <c r="AF120" s="39"/>
      <c r="AG120" s="166" t="s">
        <v>185</v>
      </c>
      <c r="AH120" s="175">
        <f t="shared" ref="AH120:AS120" si="306">AH119+AH118</f>
        <v>3648.25</v>
      </c>
      <c r="AI120" s="175">
        <f t="shared" si="306"/>
        <v>3644.75</v>
      </c>
      <c r="AJ120" s="175">
        <f t="shared" si="306"/>
        <v>3641.25</v>
      </c>
      <c r="AK120" s="175">
        <f t="shared" si="306"/>
        <v>3637.75</v>
      </c>
      <c r="AL120" s="175">
        <f t="shared" si="306"/>
        <v>3634.25</v>
      </c>
      <c r="AM120" s="175">
        <f t="shared" si="306"/>
        <v>3630.75</v>
      </c>
      <c r="AN120" s="175">
        <f t="shared" si="306"/>
        <v>3627.25</v>
      </c>
      <c r="AO120" s="175">
        <f t="shared" si="306"/>
        <v>3623.75</v>
      </c>
      <c r="AP120" s="175">
        <f t="shared" si="306"/>
        <v>3620.25</v>
      </c>
      <c r="AQ120" s="175">
        <f t="shared" si="306"/>
        <v>3616.75</v>
      </c>
      <c r="AR120" s="175">
        <f t="shared" si="306"/>
        <v>3613.25</v>
      </c>
      <c r="AS120" s="175">
        <f t="shared" si="306"/>
        <v>3609.75</v>
      </c>
      <c r="AT120" s="174" t="s">
        <v>185</v>
      </c>
      <c r="AU120" s="211">
        <f>SUM(AH120:AS120)</f>
        <v>43548</v>
      </c>
      <c r="AV120" s="39"/>
      <c r="AW120" s="166" t="s">
        <v>185</v>
      </c>
      <c r="AX120" s="175">
        <f t="shared" ref="AX120:BI120" si="307">AX119+AX118</f>
        <v>109293.3333</v>
      </c>
      <c r="AY120" s="175">
        <f t="shared" si="307"/>
        <v>109288.3333</v>
      </c>
      <c r="AZ120" s="175">
        <f t="shared" si="307"/>
        <v>109283.3333</v>
      </c>
      <c r="BA120" s="175">
        <f t="shared" si="307"/>
        <v>109278.3333</v>
      </c>
      <c r="BB120" s="175">
        <f t="shared" si="307"/>
        <v>109273.3333</v>
      </c>
      <c r="BC120" s="175">
        <f t="shared" si="307"/>
        <v>109268.3333</v>
      </c>
      <c r="BD120" s="175">
        <f t="shared" si="307"/>
        <v>109263.3333</v>
      </c>
      <c r="BE120" s="175">
        <f t="shared" si="307"/>
        <v>109258.3333</v>
      </c>
      <c r="BF120" s="175">
        <f t="shared" si="307"/>
        <v>109253.3333</v>
      </c>
      <c r="BG120" s="175">
        <f t="shared" si="307"/>
        <v>109248.3333</v>
      </c>
      <c r="BH120" s="175">
        <f t="shared" si="307"/>
        <v>109243.3333</v>
      </c>
      <c r="BI120" s="175">
        <f t="shared" si="307"/>
        <v>109238.3333</v>
      </c>
      <c r="BJ120" s="174" t="s">
        <v>185</v>
      </c>
      <c r="BK120" s="211">
        <f>SUM(AX120:BI120)</f>
        <v>1311190</v>
      </c>
      <c r="BL120" s="272"/>
      <c r="BM120" s="166" t="s">
        <v>185</v>
      </c>
      <c r="BN120" s="175">
        <f t="shared" ref="BN120:BY120" si="308">BN119+BN118</f>
        <v>4213.208333</v>
      </c>
      <c r="BO120" s="175">
        <f t="shared" si="308"/>
        <v>4209.708333</v>
      </c>
      <c r="BP120" s="175">
        <f t="shared" si="308"/>
        <v>4206.208333</v>
      </c>
      <c r="BQ120" s="175">
        <f t="shared" si="308"/>
        <v>4202.708333</v>
      </c>
      <c r="BR120" s="175">
        <f t="shared" si="308"/>
        <v>4199.208333</v>
      </c>
      <c r="BS120" s="175">
        <f t="shared" si="308"/>
        <v>4195.708333</v>
      </c>
      <c r="BT120" s="175">
        <f t="shared" si="308"/>
        <v>4192.208333</v>
      </c>
      <c r="BU120" s="175">
        <f t="shared" si="308"/>
        <v>4188.708333</v>
      </c>
      <c r="BV120" s="175">
        <f t="shared" si="308"/>
        <v>4185.208333</v>
      </c>
      <c r="BW120" s="175">
        <f t="shared" si="308"/>
        <v>4181.708333</v>
      </c>
      <c r="BX120" s="175">
        <f t="shared" si="308"/>
        <v>4178.208333</v>
      </c>
      <c r="BY120" s="175">
        <f t="shared" si="308"/>
        <v>4174.708333</v>
      </c>
      <c r="BZ120" s="174" t="s">
        <v>185</v>
      </c>
      <c r="CA120" s="184">
        <f>SUM(BN120:BY120)</f>
        <v>50327.5</v>
      </c>
      <c r="CB120" s="39"/>
      <c r="CC120" s="166" t="s">
        <v>185</v>
      </c>
      <c r="CD120" s="175">
        <f t="shared" ref="CD120:CO120" si="309">CD119+CD118</f>
        <v>3871.958333</v>
      </c>
      <c r="CE120" s="175">
        <f t="shared" si="309"/>
        <v>3868.458333</v>
      </c>
      <c r="CF120" s="175">
        <f t="shared" si="309"/>
        <v>3864.958333</v>
      </c>
      <c r="CG120" s="175">
        <f t="shared" si="309"/>
        <v>3861.458333</v>
      </c>
      <c r="CH120" s="175">
        <f t="shared" si="309"/>
        <v>3857.958333</v>
      </c>
      <c r="CI120" s="175">
        <f t="shared" si="309"/>
        <v>3854.458333</v>
      </c>
      <c r="CJ120" s="175">
        <f t="shared" si="309"/>
        <v>3850.958333</v>
      </c>
      <c r="CK120" s="175">
        <f t="shared" si="309"/>
        <v>3847.458333</v>
      </c>
      <c r="CL120" s="175">
        <f t="shared" si="309"/>
        <v>3843.958333</v>
      </c>
      <c r="CM120" s="175">
        <f t="shared" si="309"/>
        <v>3840.458333</v>
      </c>
      <c r="CN120" s="175">
        <f t="shared" si="309"/>
        <v>3836.958333</v>
      </c>
      <c r="CO120" s="175">
        <f t="shared" si="309"/>
        <v>3833.458333</v>
      </c>
      <c r="CP120" s="174" t="s">
        <v>185</v>
      </c>
      <c r="CQ120" s="184">
        <f>SUM(CD120:CO120)</f>
        <v>46232.5</v>
      </c>
      <c r="CR120" s="39"/>
    </row>
    <row r="121" ht="15.75" customHeight="1">
      <c r="A121" s="166" t="s">
        <v>186</v>
      </c>
      <c r="B121" s="167">
        <f>M115-M112</f>
        <v>787400</v>
      </c>
      <c r="C121" s="167">
        <f t="shared" ref="C121:M121" si="310">B121-B118</f>
        <v>786200</v>
      </c>
      <c r="D121" s="167">
        <f t="shared" si="310"/>
        <v>785000</v>
      </c>
      <c r="E121" s="167">
        <f t="shared" si="310"/>
        <v>783800</v>
      </c>
      <c r="F121" s="167">
        <f t="shared" si="310"/>
        <v>782600</v>
      </c>
      <c r="G121" s="167">
        <f t="shared" si="310"/>
        <v>781400</v>
      </c>
      <c r="H121" s="167">
        <f t="shared" si="310"/>
        <v>780200</v>
      </c>
      <c r="I121" s="167">
        <f t="shared" si="310"/>
        <v>779000</v>
      </c>
      <c r="J121" s="167">
        <f t="shared" si="310"/>
        <v>777800</v>
      </c>
      <c r="K121" s="167">
        <f t="shared" si="310"/>
        <v>776600</v>
      </c>
      <c r="L121" s="167">
        <f t="shared" si="310"/>
        <v>775400</v>
      </c>
      <c r="M121" s="167">
        <f t="shared" si="310"/>
        <v>774200</v>
      </c>
      <c r="N121" s="168"/>
      <c r="O121" s="169"/>
      <c r="P121" s="39"/>
      <c r="Q121" s="166" t="s">
        <v>186</v>
      </c>
      <c r="R121" s="179">
        <v>465686.27</v>
      </c>
      <c r="S121" s="179">
        <v>460784.31</v>
      </c>
      <c r="T121" s="179">
        <v>455882.35</v>
      </c>
      <c r="U121" s="179">
        <v>450980.39</v>
      </c>
      <c r="V121" s="179">
        <v>446078.43</v>
      </c>
      <c r="W121" s="179">
        <v>441176.47</v>
      </c>
      <c r="X121" s="179">
        <v>436274.51</v>
      </c>
      <c r="Y121" s="179">
        <v>431372.55</v>
      </c>
      <c r="Z121" s="179">
        <v>426470.59</v>
      </c>
      <c r="AA121" s="179">
        <v>421568.63</v>
      </c>
      <c r="AB121" s="179">
        <v>416666.67</v>
      </c>
      <c r="AC121" s="179">
        <v>411764.71</v>
      </c>
      <c r="AD121" s="169"/>
      <c r="AE121" s="273"/>
      <c r="AF121" s="39"/>
      <c r="AG121" s="166" t="s">
        <v>186</v>
      </c>
      <c r="AH121" s="175">
        <f>AS115-AS112</f>
        <v>839400</v>
      </c>
      <c r="AI121" s="175">
        <f t="shared" ref="AI121:AS121" si="311">AH121-AH118</f>
        <v>838200</v>
      </c>
      <c r="AJ121" s="175">
        <f t="shared" si="311"/>
        <v>837000</v>
      </c>
      <c r="AK121" s="175">
        <f t="shared" si="311"/>
        <v>835800</v>
      </c>
      <c r="AL121" s="175">
        <f t="shared" si="311"/>
        <v>834600</v>
      </c>
      <c r="AM121" s="175">
        <f t="shared" si="311"/>
        <v>833400</v>
      </c>
      <c r="AN121" s="175">
        <f t="shared" si="311"/>
        <v>832200</v>
      </c>
      <c r="AO121" s="175">
        <f t="shared" si="311"/>
        <v>831000</v>
      </c>
      <c r="AP121" s="175">
        <f t="shared" si="311"/>
        <v>829800</v>
      </c>
      <c r="AQ121" s="175">
        <f t="shared" si="311"/>
        <v>828600</v>
      </c>
      <c r="AR121" s="175">
        <f t="shared" si="311"/>
        <v>827400</v>
      </c>
      <c r="AS121" s="175">
        <f t="shared" si="311"/>
        <v>826200</v>
      </c>
      <c r="AT121" s="186"/>
      <c r="AU121" s="274"/>
      <c r="AV121" s="39"/>
      <c r="AW121" s="166" t="s">
        <v>186</v>
      </c>
      <c r="AX121" s="175">
        <f>BI115-BI112</f>
        <v>25942400</v>
      </c>
      <c r="AY121" s="175">
        <f t="shared" ref="AY121:BI121" si="312">AX121-AX118</f>
        <v>25941200</v>
      </c>
      <c r="AZ121" s="175">
        <f t="shared" si="312"/>
        <v>25940000</v>
      </c>
      <c r="BA121" s="175">
        <f t="shared" si="312"/>
        <v>25938800</v>
      </c>
      <c r="BB121" s="175">
        <f t="shared" si="312"/>
        <v>25937600</v>
      </c>
      <c r="BC121" s="175">
        <f t="shared" si="312"/>
        <v>25936400</v>
      </c>
      <c r="BD121" s="175">
        <f t="shared" si="312"/>
        <v>25935200</v>
      </c>
      <c r="BE121" s="175">
        <f t="shared" si="312"/>
        <v>25934000</v>
      </c>
      <c r="BF121" s="175">
        <f t="shared" si="312"/>
        <v>25932800</v>
      </c>
      <c r="BG121" s="175">
        <f t="shared" si="312"/>
        <v>25931600</v>
      </c>
      <c r="BH121" s="175">
        <f t="shared" si="312"/>
        <v>25930400</v>
      </c>
      <c r="BI121" s="175">
        <f t="shared" si="312"/>
        <v>25929200</v>
      </c>
      <c r="BJ121" s="186"/>
      <c r="BK121" s="274"/>
      <c r="BL121" s="272"/>
      <c r="BM121" s="166" t="s">
        <v>186</v>
      </c>
      <c r="BN121" s="175">
        <f>BY115-BZ115-BY112</f>
        <v>1033100</v>
      </c>
      <c r="BO121" s="175">
        <f t="shared" ref="BO121:BY121" si="313">BN121-BN118</f>
        <v>1031900</v>
      </c>
      <c r="BP121" s="175">
        <f t="shared" si="313"/>
        <v>1030700</v>
      </c>
      <c r="BQ121" s="175">
        <f t="shared" si="313"/>
        <v>1029500</v>
      </c>
      <c r="BR121" s="175">
        <f t="shared" si="313"/>
        <v>1028300</v>
      </c>
      <c r="BS121" s="175">
        <f t="shared" si="313"/>
        <v>1027100</v>
      </c>
      <c r="BT121" s="175">
        <f t="shared" si="313"/>
        <v>1025900</v>
      </c>
      <c r="BU121" s="175">
        <f t="shared" si="313"/>
        <v>1024700</v>
      </c>
      <c r="BV121" s="175">
        <f t="shared" si="313"/>
        <v>1023500</v>
      </c>
      <c r="BW121" s="175">
        <f t="shared" si="313"/>
        <v>1022300</v>
      </c>
      <c r="BX121" s="175">
        <f t="shared" si="313"/>
        <v>1021100</v>
      </c>
      <c r="BY121" s="175">
        <f t="shared" si="313"/>
        <v>1019900</v>
      </c>
      <c r="BZ121" s="186"/>
      <c r="CA121" s="173"/>
      <c r="CB121" s="39"/>
      <c r="CC121" s="166" t="s">
        <v>186</v>
      </c>
      <c r="CD121" s="175">
        <f>CO115-CP115-CO112</f>
        <v>916100</v>
      </c>
      <c r="CE121" s="175">
        <f t="shared" ref="CE121:CO121" si="314">CD121-CD118</f>
        <v>914900</v>
      </c>
      <c r="CF121" s="175">
        <f t="shared" si="314"/>
        <v>913700</v>
      </c>
      <c r="CG121" s="175">
        <f t="shared" si="314"/>
        <v>912500</v>
      </c>
      <c r="CH121" s="175">
        <f t="shared" si="314"/>
        <v>911300</v>
      </c>
      <c r="CI121" s="175">
        <f t="shared" si="314"/>
        <v>910100</v>
      </c>
      <c r="CJ121" s="175">
        <f t="shared" si="314"/>
        <v>908900</v>
      </c>
      <c r="CK121" s="175">
        <f t="shared" si="314"/>
        <v>907700</v>
      </c>
      <c r="CL121" s="175">
        <f t="shared" si="314"/>
        <v>906500</v>
      </c>
      <c r="CM121" s="175">
        <f t="shared" si="314"/>
        <v>905300</v>
      </c>
      <c r="CN121" s="175">
        <f t="shared" si="314"/>
        <v>904100</v>
      </c>
      <c r="CO121" s="175">
        <f t="shared" si="314"/>
        <v>902900</v>
      </c>
      <c r="CP121" s="186"/>
      <c r="CQ121" s="173"/>
      <c r="CR121" s="39"/>
    </row>
    <row r="122" ht="16.5" customHeight="1">
      <c r="A122" s="166" t="s">
        <v>187</v>
      </c>
      <c r="B122" s="167">
        <v>4900.0</v>
      </c>
      <c r="C122" s="167">
        <v>4900.0</v>
      </c>
      <c r="D122" s="167">
        <v>4900.0</v>
      </c>
      <c r="E122" s="167">
        <v>4900.0</v>
      </c>
      <c r="F122" s="167">
        <v>4900.0</v>
      </c>
      <c r="G122" s="167">
        <v>4900.0</v>
      </c>
      <c r="H122" s="167">
        <v>4900.0</v>
      </c>
      <c r="I122" s="167">
        <v>4900.0</v>
      </c>
      <c r="J122" s="167">
        <v>4900.0</v>
      </c>
      <c r="K122" s="167">
        <v>4900.0</v>
      </c>
      <c r="L122" s="167">
        <v>4900.0</v>
      </c>
      <c r="M122" s="167">
        <v>4900.0</v>
      </c>
      <c r="N122" s="281" t="s">
        <v>197</v>
      </c>
      <c r="O122" s="276">
        <v>90000.0</v>
      </c>
      <c r="P122" s="39"/>
      <c r="Q122" s="166" t="s">
        <v>187</v>
      </c>
      <c r="R122" s="179">
        <v>3600.0</v>
      </c>
      <c r="S122" s="179">
        <v>3600.0</v>
      </c>
      <c r="T122" s="179">
        <v>3600.0</v>
      </c>
      <c r="U122" s="179">
        <v>3600.0</v>
      </c>
      <c r="V122" s="179">
        <v>3600.0</v>
      </c>
      <c r="W122" s="179">
        <v>3600.0</v>
      </c>
      <c r="X122" s="179">
        <v>3600.0</v>
      </c>
      <c r="Y122" s="179">
        <v>3600.0</v>
      </c>
      <c r="Z122" s="179">
        <v>3600.0</v>
      </c>
      <c r="AA122" s="179">
        <v>3600.0</v>
      </c>
      <c r="AB122" s="179">
        <v>3600.0</v>
      </c>
      <c r="AC122" s="179">
        <v>3600.0</v>
      </c>
      <c r="AD122" s="180" t="s">
        <v>188</v>
      </c>
      <c r="AE122" s="270">
        <f>SUM(R122:AC122)</f>
        <v>43200</v>
      </c>
      <c r="AF122" s="39"/>
      <c r="AG122" s="166" t="s">
        <v>187</v>
      </c>
      <c r="AH122" s="175">
        <v>4600.0</v>
      </c>
      <c r="AI122" s="175">
        <v>4600.0</v>
      </c>
      <c r="AJ122" s="175">
        <v>4600.0</v>
      </c>
      <c r="AK122" s="175">
        <v>4600.0</v>
      </c>
      <c r="AL122" s="175">
        <v>4600.0</v>
      </c>
      <c r="AM122" s="175">
        <v>4600.0</v>
      </c>
      <c r="AN122" s="175">
        <v>4600.0</v>
      </c>
      <c r="AO122" s="175">
        <v>4600.0</v>
      </c>
      <c r="AP122" s="175">
        <v>4600.0</v>
      </c>
      <c r="AQ122" s="175">
        <v>4600.0</v>
      </c>
      <c r="AR122" s="175">
        <v>4600.0</v>
      </c>
      <c r="AS122" s="175">
        <v>4600.0</v>
      </c>
      <c r="AT122" s="187" t="s">
        <v>189</v>
      </c>
      <c r="AU122" s="211">
        <f>SUM(AH122:AS122)</f>
        <v>55200</v>
      </c>
      <c r="AV122" s="39"/>
      <c r="AW122" s="166" t="s">
        <v>187</v>
      </c>
      <c r="AX122" s="175">
        <v>120000.0</v>
      </c>
      <c r="AY122" s="175">
        <v>120000.0</v>
      </c>
      <c r="AZ122" s="175">
        <v>120000.0</v>
      </c>
      <c r="BA122" s="175">
        <v>120000.0</v>
      </c>
      <c r="BB122" s="175">
        <v>120000.0</v>
      </c>
      <c r="BC122" s="175">
        <v>120000.0</v>
      </c>
      <c r="BD122" s="175">
        <v>120000.0</v>
      </c>
      <c r="BE122" s="175">
        <v>120000.0</v>
      </c>
      <c r="BF122" s="175">
        <v>120000.0</v>
      </c>
      <c r="BG122" s="175">
        <v>120000.0</v>
      </c>
      <c r="BH122" s="175">
        <v>120000.0</v>
      </c>
      <c r="BI122" s="175">
        <v>120000.0</v>
      </c>
      <c r="BJ122" s="187" t="s">
        <v>189</v>
      </c>
      <c r="BK122" s="211">
        <f>SUM(AX122:BI122)</f>
        <v>1440000</v>
      </c>
      <c r="BL122" s="272"/>
      <c r="BM122" s="166" t="s">
        <v>187</v>
      </c>
      <c r="BN122" s="175">
        <v>5600.0</v>
      </c>
      <c r="BO122" s="175">
        <v>5600.0</v>
      </c>
      <c r="BP122" s="175">
        <v>5600.0</v>
      </c>
      <c r="BQ122" s="175">
        <v>5600.0</v>
      </c>
      <c r="BR122" s="175">
        <v>5600.0</v>
      </c>
      <c r="BS122" s="175">
        <v>5600.0</v>
      </c>
      <c r="BT122" s="175">
        <v>5600.0</v>
      </c>
      <c r="BU122" s="175">
        <v>5600.0</v>
      </c>
      <c r="BV122" s="175">
        <v>5600.0</v>
      </c>
      <c r="BW122" s="175">
        <v>5600.0</v>
      </c>
      <c r="BX122" s="175">
        <v>5600.0</v>
      </c>
      <c r="BY122" s="175">
        <v>5600.0</v>
      </c>
      <c r="BZ122" s="187" t="s">
        <v>189</v>
      </c>
      <c r="CA122" s="184">
        <f>SUM(BN122:BY122)</f>
        <v>67200</v>
      </c>
      <c r="CB122" s="39"/>
      <c r="CC122" s="166" t="s">
        <v>187</v>
      </c>
      <c r="CD122" s="175">
        <v>5100.0</v>
      </c>
      <c r="CE122" s="175">
        <v>5100.0</v>
      </c>
      <c r="CF122" s="175">
        <v>5100.0</v>
      </c>
      <c r="CG122" s="175">
        <v>5100.0</v>
      </c>
      <c r="CH122" s="175">
        <v>5100.0</v>
      </c>
      <c r="CI122" s="175">
        <v>5100.0</v>
      </c>
      <c r="CJ122" s="175">
        <v>5100.0</v>
      </c>
      <c r="CK122" s="175">
        <v>5100.0</v>
      </c>
      <c r="CL122" s="175">
        <v>5100.0</v>
      </c>
      <c r="CM122" s="175">
        <v>5100.0</v>
      </c>
      <c r="CN122" s="175">
        <v>5100.0</v>
      </c>
      <c r="CO122" s="175">
        <v>5100.0</v>
      </c>
      <c r="CP122" s="187" t="s">
        <v>189</v>
      </c>
      <c r="CQ122" s="184">
        <f>SUM(CD122:CO122)</f>
        <v>61200</v>
      </c>
      <c r="CR122" s="39"/>
    </row>
    <row r="123" ht="15.75" customHeight="1">
      <c r="A123" s="188" t="s">
        <v>169</v>
      </c>
      <c r="B123" s="158" t="s">
        <v>170</v>
      </c>
      <c r="C123" s="158" t="s">
        <v>171</v>
      </c>
      <c r="D123" s="158" t="s">
        <v>172</v>
      </c>
      <c r="E123" s="158" t="s">
        <v>173</v>
      </c>
      <c r="F123" s="158" t="s">
        <v>174</v>
      </c>
      <c r="G123" s="158" t="s">
        <v>175</v>
      </c>
      <c r="H123" s="158" t="s">
        <v>176</v>
      </c>
      <c r="I123" s="158" t="s">
        <v>177</v>
      </c>
      <c r="J123" s="158" t="s">
        <v>178</v>
      </c>
      <c r="K123" s="158" t="s">
        <v>179</v>
      </c>
      <c r="L123" s="158" t="s">
        <v>180</v>
      </c>
      <c r="M123" s="159" t="s">
        <v>181</v>
      </c>
      <c r="N123" s="168"/>
      <c r="O123" s="169"/>
      <c r="P123" s="39"/>
      <c r="Q123" s="188" t="s">
        <v>169</v>
      </c>
      <c r="R123" s="158" t="s">
        <v>170</v>
      </c>
      <c r="S123" s="158" t="s">
        <v>171</v>
      </c>
      <c r="T123" s="158" t="s">
        <v>172</v>
      </c>
      <c r="U123" s="158" t="s">
        <v>173</v>
      </c>
      <c r="V123" s="158" t="s">
        <v>174</v>
      </c>
      <c r="W123" s="158" t="s">
        <v>175</v>
      </c>
      <c r="X123" s="158" t="s">
        <v>176</v>
      </c>
      <c r="Y123" s="158" t="s">
        <v>177</v>
      </c>
      <c r="Z123" s="158" t="s">
        <v>178</v>
      </c>
      <c r="AA123" s="158" t="s">
        <v>179</v>
      </c>
      <c r="AB123" s="158" t="s">
        <v>180</v>
      </c>
      <c r="AC123" s="159" t="s">
        <v>181</v>
      </c>
      <c r="AD123" s="173"/>
      <c r="AE123" s="273"/>
      <c r="AF123" s="39"/>
      <c r="AG123" s="188" t="s">
        <v>169</v>
      </c>
      <c r="AH123" s="158" t="s">
        <v>170</v>
      </c>
      <c r="AI123" s="158" t="s">
        <v>171</v>
      </c>
      <c r="AJ123" s="158" t="s">
        <v>172</v>
      </c>
      <c r="AK123" s="158" t="s">
        <v>173</v>
      </c>
      <c r="AL123" s="158" t="s">
        <v>174</v>
      </c>
      <c r="AM123" s="158" t="s">
        <v>175</v>
      </c>
      <c r="AN123" s="158" t="s">
        <v>176</v>
      </c>
      <c r="AO123" s="158" t="s">
        <v>177</v>
      </c>
      <c r="AP123" s="158" t="s">
        <v>178</v>
      </c>
      <c r="AQ123" s="158" t="s">
        <v>179</v>
      </c>
      <c r="AR123" s="158" t="s">
        <v>180</v>
      </c>
      <c r="AS123" s="159" t="s">
        <v>181</v>
      </c>
      <c r="AT123" s="186"/>
      <c r="AU123" s="274"/>
      <c r="AV123" s="39"/>
      <c r="AW123" s="188" t="s">
        <v>169</v>
      </c>
      <c r="AX123" s="158" t="s">
        <v>170</v>
      </c>
      <c r="AY123" s="158" t="s">
        <v>171</v>
      </c>
      <c r="AZ123" s="158" t="s">
        <v>172</v>
      </c>
      <c r="BA123" s="158" t="s">
        <v>173</v>
      </c>
      <c r="BB123" s="158" t="s">
        <v>174</v>
      </c>
      <c r="BC123" s="158" t="s">
        <v>175</v>
      </c>
      <c r="BD123" s="158" t="s">
        <v>176</v>
      </c>
      <c r="BE123" s="158" t="s">
        <v>177</v>
      </c>
      <c r="BF123" s="158" t="s">
        <v>178</v>
      </c>
      <c r="BG123" s="158" t="s">
        <v>179</v>
      </c>
      <c r="BH123" s="158" t="s">
        <v>180</v>
      </c>
      <c r="BI123" s="159" t="s">
        <v>181</v>
      </c>
      <c r="BJ123" s="200"/>
      <c r="BK123" s="274"/>
      <c r="BL123" s="272"/>
      <c r="BM123" s="188" t="s">
        <v>169</v>
      </c>
      <c r="BN123" s="158" t="s">
        <v>170</v>
      </c>
      <c r="BO123" s="158" t="s">
        <v>171</v>
      </c>
      <c r="BP123" s="158" t="s">
        <v>172</v>
      </c>
      <c r="BQ123" s="158" t="s">
        <v>173</v>
      </c>
      <c r="BR123" s="158" t="s">
        <v>174</v>
      </c>
      <c r="BS123" s="158" t="s">
        <v>175</v>
      </c>
      <c r="BT123" s="158" t="s">
        <v>176</v>
      </c>
      <c r="BU123" s="158" t="s">
        <v>177</v>
      </c>
      <c r="BV123" s="158" t="s">
        <v>178</v>
      </c>
      <c r="BW123" s="158" t="s">
        <v>179</v>
      </c>
      <c r="BX123" s="158" t="s">
        <v>180</v>
      </c>
      <c r="BY123" s="159" t="s">
        <v>181</v>
      </c>
      <c r="BZ123" s="169"/>
      <c r="CA123" s="173"/>
      <c r="CB123" s="39"/>
      <c r="CC123" s="188" t="s">
        <v>169</v>
      </c>
      <c r="CD123" s="158" t="s">
        <v>170</v>
      </c>
      <c r="CE123" s="158" t="s">
        <v>171</v>
      </c>
      <c r="CF123" s="158" t="s">
        <v>172</v>
      </c>
      <c r="CG123" s="158" t="s">
        <v>173</v>
      </c>
      <c r="CH123" s="158" t="s">
        <v>174</v>
      </c>
      <c r="CI123" s="158" t="s">
        <v>175</v>
      </c>
      <c r="CJ123" s="158" t="s">
        <v>176</v>
      </c>
      <c r="CK123" s="158" t="s">
        <v>177</v>
      </c>
      <c r="CL123" s="158" t="s">
        <v>178</v>
      </c>
      <c r="CM123" s="158" t="s">
        <v>179</v>
      </c>
      <c r="CN123" s="158" t="s">
        <v>180</v>
      </c>
      <c r="CO123" s="159" t="s">
        <v>181</v>
      </c>
      <c r="CP123" s="169"/>
      <c r="CQ123" s="173"/>
      <c r="CR123" s="39"/>
    </row>
    <row r="124" ht="16.5" customHeight="1">
      <c r="A124" s="166" t="s">
        <v>182</v>
      </c>
      <c r="B124" s="167">
        <v>1200.0</v>
      </c>
      <c r="C124" s="167">
        <v>1200.0</v>
      </c>
      <c r="D124" s="167">
        <v>1200.0</v>
      </c>
      <c r="E124" s="167">
        <v>1200.0</v>
      </c>
      <c r="F124" s="167">
        <v>1200.0</v>
      </c>
      <c r="G124" s="167">
        <v>1200.0</v>
      </c>
      <c r="H124" s="167">
        <v>1200.0</v>
      </c>
      <c r="I124" s="167">
        <v>1200.0</v>
      </c>
      <c r="J124" s="167">
        <v>1200.0</v>
      </c>
      <c r="K124" s="167">
        <v>1200.0</v>
      </c>
      <c r="L124" s="167">
        <v>1200.0</v>
      </c>
      <c r="M124" s="167">
        <v>1200.0</v>
      </c>
      <c r="N124" s="189" t="s">
        <v>190</v>
      </c>
      <c r="O124" s="276">
        <f>O122-O120</f>
        <v>48272</v>
      </c>
      <c r="P124" s="39"/>
      <c r="Q124" s="166" t="s">
        <v>182</v>
      </c>
      <c r="R124" s="167">
        <v>1200.0</v>
      </c>
      <c r="S124" s="167">
        <v>1200.0</v>
      </c>
      <c r="T124" s="167">
        <v>1200.0</v>
      </c>
      <c r="U124" s="167">
        <v>1200.0</v>
      </c>
      <c r="V124" s="167">
        <v>1200.0</v>
      </c>
      <c r="W124" s="167">
        <v>1200.0</v>
      </c>
      <c r="X124" s="167">
        <v>1200.0</v>
      </c>
      <c r="Y124" s="167">
        <v>1200.0</v>
      </c>
      <c r="Z124" s="167">
        <v>1200.0</v>
      </c>
      <c r="AA124" s="167">
        <v>1200.0</v>
      </c>
      <c r="AB124" s="167">
        <v>1200.0</v>
      </c>
      <c r="AC124" s="167">
        <v>1200.0</v>
      </c>
      <c r="AD124" s="202" t="s">
        <v>190</v>
      </c>
      <c r="AE124" s="270">
        <f>AE122-AE120</f>
        <v>-25338.97</v>
      </c>
      <c r="AF124" s="39"/>
      <c r="AG124" s="166" t="s">
        <v>182</v>
      </c>
      <c r="AH124" s="167">
        <v>1200.0</v>
      </c>
      <c r="AI124" s="167">
        <v>1200.0</v>
      </c>
      <c r="AJ124" s="167">
        <v>1200.0</v>
      </c>
      <c r="AK124" s="167">
        <v>1200.0</v>
      </c>
      <c r="AL124" s="167">
        <v>1200.0</v>
      </c>
      <c r="AM124" s="167">
        <v>1200.0</v>
      </c>
      <c r="AN124" s="167">
        <v>1200.0</v>
      </c>
      <c r="AO124" s="167">
        <v>1200.0</v>
      </c>
      <c r="AP124" s="167">
        <v>1200.0</v>
      </c>
      <c r="AQ124" s="167">
        <v>1200.0</v>
      </c>
      <c r="AR124" s="167">
        <v>1200.0</v>
      </c>
      <c r="AS124" s="167">
        <v>1200.0</v>
      </c>
      <c r="AT124" s="174" t="s">
        <v>183</v>
      </c>
      <c r="AU124" s="211">
        <f>AU122-AU120</f>
        <v>11652</v>
      </c>
      <c r="AV124" s="39"/>
      <c r="AW124" s="166" t="s">
        <v>182</v>
      </c>
      <c r="AX124" s="167">
        <v>1200.0</v>
      </c>
      <c r="AY124" s="167">
        <v>1200.0</v>
      </c>
      <c r="AZ124" s="167">
        <v>1200.0</v>
      </c>
      <c r="BA124" s="167">
        <v>1200.0</v>
      </c>
      <c r="BB124" s="167">
        <v>1200.0</v>
      </c>
      <c r="BC124" s="167">
        <v>1200.0</v>
      </c>
      <c r="BD124" s="167">
        <v>1200.0</v>
      </c>
      <c r="BE124" s="167">
        <v>1200.0</v>
      </c>
      <c r="BF124" s="167">
        <v>1200.0</v>
      </c>
      <c r="BG124" s="167">
        <v>1200.0</v>
      </c>
      <c r="BH124" s="167">
        <v>1200.0</v>
      </c>
      <c r="BI124" s="167">
        <v>1200.0</v>
      </c>
      <c r="BJ124" s="174" t="s">
        <v>183</v>
      </c>
      <c r="BK124" s="211">
        <f>BK122-BK120</f>
        <v>128810</v>
      </c>
      <c r="BL124" s="272"/>
      <c r="BM124" s="166" t="s">
        <v>182</v>
      </c>
      <c r="BN124" s="167">
        <v>1200.0</v>
      </c>
      <c r="BO124" s="167">
        <v>1200.0</v>
      </c>
      <c r="BP124" s="167">
        <v>1200.0</v>
      </c>
      <c r="BQ124" s="167">
        <v>1200.0</v>
      </c>
      <c r="BR124" s="167">
        <v>1200.0</v>
      </c>
      <c r="BS124" s="167">
        <v>1200.0</v>
      </c>
      <c r="BT124" s="167">
        <v>1200.0</v>
      </c>
      <c r="BU124" s="167">
        <v>1200.0</v>
      </c>
      <c r="BV124" s="167">
        <v>1200.0</v>
      </c>
      <c r="BW124" s="167">
        <v>1200.0</v>
      </c>
      <c r="BX124" s="167">
        <v>1200.0</v>
      </c>
      <c r="BY124" s="167">
        <v>1200.0</v>
      </c>
      <c r="BZ124" s="174" t="s">
        <v>183</v>
      </c>
      <c r="CA124" s="184">
        <f>CA122-CA120</f>
        <v>16872.5</v>
      </c>
      <c r="CB124" s="39"/>
      <c r="CC124" s="166" t="s">
        <v>182</v>
      </c>
      <c r="CD124" s="167">
        <v>1200.0</v>
      </c>
      <c r="CE124" s="167">
        <v>1200.0</v>
      </c>
      <c r="CF124" s="167">
        <v>1200.0</v>
      </c>
      <c r="CG124" s="167">
        <v>1200.0</v>
      </c>
      <c r="CH124" s="167">
        <v>1200.0</v>
      </c>
      <c r="CI124" s="167">
        <v>1200.0</v>
      </c>
      <c r="CJ124" s="167">
        <v>1200.0</v>
      </c>
      <c r="CK124" s="167">
        <v>1200.0</v>
      </c>
      <c r="CL124" s="167">
        <v>1200.0</v>
      </c>
      <c r="CM124" s="167">
        <v>1200.0</v>
      </c>
      <c r="CN124" s="167">
        <v>1200.0</v>
      </c>
      <c r="CO124" s="167">
        <v>1200.0</v>
      </c>
      <c r="CP124" s="174" t="s">
        <v>183</v>
      </c>
      <c r="CQ124" s="184">
        <f>CQ122-CQ120</f>
        <v>14967.5</v>
      </c>
      <c r="CR124" s="39"/>
    </row>
    <row r="125" ht="15.75" customHeight="1">
      <c r="A125" s="166" t="s">
        <v>184</v>
      </c>
      <c r="B125" s="167">
        <f t="shared" ref="B125:M125" si="315">B127*3.5%/12</f>
        <v>2254.583333</v>
      </c>
      <c r="C125" s="167">
        <f t="shared" si="315"/>
        <v>2251.083333</v>
      </c>
      <c r="D125" s="167">
        <f t="shared" si="315"/>
        <v>2247.583333</v>
      </c>
      <c r="E125" s="167">
        <f t="shared" si="315"/>
        <v>2244.083333</v>
      </c>
      <c r="F125" s="167">
        <f t="shared" si="315"/>
        <v>2240.583333</v>
      </c>
      <c r="G125" s="167">
        <f t="shared" si="315"/>
        <v>2237.083333</v>
      </c>
      <c r="H125" s="167">
        <f t="shared" si="315"/>
        <v>2233.583333</v>
      </c>
      <c r="I125" s="167">
        <f t="shared" si="315"/>
        <v>2230.083333</v>
      </c>
      <c r="J125" s="167">
        <f t="shared" si="315"/>
        <v>2226.583333</v>
      </c>
      <c r="K125" s="167">
        <f t="shared" si="315"/>
        <v>2223.083333</v>
      </c>
      <c r="L125" s="167">
        <f t="shared" si="315"/>
        <v>2219.583333</v>
      </c>
      <c r="M125" s="167">
        <f t="shared" si="315"/>
        <v>2216.083333</v>
      </c>
      <c r="N125" s="168"/>
      <c r="O125" s="169"/>
      <c r="P125" s="39"/>
      <c r="Q125" s="166" t="s">
        <v>184</v>
      </c>
      <c r="R125" s="167">
        <f t="shared" ref="R125:AC125" si="316">R127*3.5%/12</f>
        <v>1455.416667</v>
      </c>
      <c r="S125" s="167">
        <f t="shared" si="316"/>
        <v>1451.916667</v>
      </c>
      <c r="T125" s="167">
        <f t="shared" si="316"/>
        <v>1448.416667</v>
      </c>
      <c r="U125" s="167">
        <f t="shared" si="316"/>
        <v>1444.916667</v>
      </c>
      <c r="V125" s="167">
        <f t="shared" si="316"/>
        <v>1441.416667</v>
      </c>
      <c r="W125" s="167">
        <f t="shared" si="316"/>
        <v>1437.916667</v>
      </c>
      <c r="X125" s="167">
        <f t="shared" si="316"/>
        <v>1434.416667</v>
      </c>
      <c r="Y125" s="167">
        <f t="shared" si="316"/>
        <v>1430.916667</v>
      </c>
      <c r="Z125" s="167">
        <f t="shared" si="316"/>
        <v>1427.416667</v>
      </c>
      <c r="AA125" s="167">
        <f t="shared" si="316"/>
        <v>1423.916667</v>
      </c>
      <c r="AB125" s="167">
        <f t="shared" si="316"/>
        <v>1420.416667</v>
      </c>
      <c r="AC125" s="167">
        <f t="shared" si="316"/>
        <v>1416.916667</v>
      </c>
      <c r="AD125" s="169"/>
      <c r="AE125" s="273"/>
      <c r="AF125" s="39"/>
      <c r="AG125" s="166" t="s">
        <v>184</v>
      </c>
      <c r="AH125" s="175">
        <f t="shared" ref="AH125:AS125" si="317">AH127*3.5%/12</f>
        <v>2406.25</v>
      </c>
      <c r="AI125" s="175">
        <f t="shared" si="317"/>
        <v>2402.75</v>
      </c>
      <c r="AJ125" s="175">
        <f t="shared" si="317"/>
        <v>2399.25</v>
      </c>
      <c r="AK125" s="175">
        <f t="shared" si="317"/>
        <v>2395.75</v>
      </c>
      <c r="AL125" s="175">
        <f t="shared" si="317"/>
        <v>2392.25</v>
      </c>
      <c r="AM125" s="175">
        <f t="shared" si="317"/>
        <v>2388.75</v>
      </c>
      <c r="AN125" s="175">
        <f t="shared" si="317"/>
        <v>2385.25</v>
      </c>
      <c r="AO125" s="175">
        <f t="shared" si="317"/>
        <v>2381.75</v>
      </c>
      <c r="AP125" s="175">
        <f t="shared" si="317"/>
        <v>2378.25</v>
      </c>
      <c r="AQ125" s="175">
        <f t="shared" si="317"/>
        <v>2374.75</v>
      </c>
      <c r="AR125" s="175">
        <f t="shared" si="317"/>
        <v>2371.25</v>
      </c>
      <c r="AS125" s="175">
        <f t="shared" si="317"/>
        <v>2367.75</v>
      </c>
      <c r="AT125" s="176"/>
      <c r="AU125" s="274"/>
      <c r="AV125" s="39"/>
      <c r="AW125" s="166" t="s">
        <v>184</v>
      </c>
      <c r="AX125" s="175">
        <f t="shared" ref="AX125:BI125" si="318">AX127*5%/12</f>
        <v>108033.3333</v>
      </c>
      <c r="AY125" s="175">
        <f t="shared" si="318"/>
        <v>108028.3333</v>
      </c>
      <c r="AZ125" s="175">
        <f t="shared" si="318"/>
        <v>108023.3333</v>
      </c>
      <c r="BA125" s="175">
        <f t="shared" si="318"/>
        <v>108018.3333</v>
      </c>
      <c r="BB125" s="175">
        <f t="shared" si="318"/>
        <v>108013.3333</v>
      </c>
      <c r="BC125" s="175">
        <f t="shared" si="318"/>
        <v>108008.3333</v>
      </c>
      <c r="BD125" s="175">
        <f t="shared" si="318"/>
        <v>108003.3333</v>
      </c>
      <c r="BE125" s="175">
        <f t="shared" si="318"/>
        <v>107998.3333</v>
      </c>
      <c r="BF125" s="175">
        <f t="shared" si="318"/>
        <v>107993.3333</v>
      </c>
      <c r="BG125" s="175">
        <f t="shared" si="318"/>
        <v>107988.3333</v>
      </c>
      <c r="BH125" s="175">
        <f t="shared" si="318"/>
        <v>107983.3333</v>
      </c>
      <c r="BI125" s="175">
        <f t="shared" si="318"/>
        <v>107978.3333</v>
      </c>
      <c r="BJ125" s="176"/>
      <c r="BK125" s="274"/>
      <c r="BL125" s="272"/>
      <c r="BM125" s="166" t="s">
        <v>184</v>
      </c>
      <c r="BN125" s="175">
        <f t="shared" ref="BN125:BY125" si="319">BN127*3.5%/12</f>
        <v>2974.708333</v>
      </c>
      <c r="BO125" s="175">
        <f t="shared" si="319"/>
        <v>2971.208333</v>
      </c>
      <c r="BP125" s="175">
        <f t="shared" si="319"/>
        <v>2967.708333</v>
      </c>
      <c r="BQ125" s="175">
        <f t="shared" si="319"/>
        <v>2964.208333</v>
      </c>
      <c r="BR125" s="175">
        <f t="shared" si="319"/>
        <v>2960.708333</v>
      </c>
      <c r="BS125" s="175">
        <f t="shared" si="319"/>
        <v>2957.208333</v>
      </c>
      <c r="BT125" s="175">
        <f t="shared" si="319"/>
        <v>2953.708333</v>
      </c>
      <c r="BU125" s="175">
        <f t="shared" si="319"/>
        <v>2950.208333</v>
      </c>
      <c r="BV125" s="175">
        <f t="shared" si="319"/>
        <v>2946.708333</v>
      </c>
      <c r="BW125" s="175">
        <f t="shared" si="319"/>
        <v>2943.208333</v>
      </c>
      <c r="BX125" s="175">
        <f t="shared" si="319"/>
        <v>2939.708333</v>
      </c>
      <c r="BY125" s="175">
        <f t="shared" si="319"/>
        <v>2936.208333</v>
      </c>
      <c r="BZ125" s="176"/>
      <c r="CA125" s="173"/>
      <c r="CB125" s="39"/>
      <c r="CC125" s="166" t="s">
        <v>184</v>
      </c>
      <c r="CD125" s="175">
        <f t="shared" ref="CD125:CO125" si="320">CD127*3.5%/12</f>
        <v>2633.458333</v>
      </c>
      <c r="CE125" s="175">
        <f t="shared" si="320"/>
        <v>2629.958333</v>
      </c>
      <c r="CF125" s="175">
        <f t="shared" si="320"/>
        <v>2626.458333</v>
      </c>
      <c r="CG125" s="175">
        <f t="shared" si="320"/>
        <v>2622.958333</v>
      </c>
      <c r="CH125" s="175">
        <f t="shared" si="320"/>
        <v>2619.458333</v>
      </c>
      <c r="CI125" s="175">
        <f t="shared" si="320"/>
        <v>2615.958333</v>
      </c>
      <c r="CJ125" s="175">
        <f t="shared" si="320"/>
        <v>2612.458333</v>
      </c>
      <c r="CK125" s="175">
        <f t="shared" si="320"/>
        <v>2608.958333</v>
      </c>
      <c r="CL125" s="175">
        <f t="shared" si="320"/>
        <v>2605.458333</v>
      </c>
      <c r="CM125" s="175">
        <f t="shared" si="320"/>
        <v>2601.958333</v>
      </c>
      <c r="CN125" s="175">
        <f t="shared" si="320"/>
        <v>2598.458333</v>
      </c>
      <c r="CO125" s="175">
        <f t="shared" si="320"/>
        <v>2594.958333</v>
      </c>
      <c r="CP125" s="176"/>
      <c r="CQ125" s="173"/>
      <c r="CR125" s="39"/>
    </row>
    <row r="126" ht="16.5" customHeight="1">
      <c r="A126" s="166" t="s">
        <v>185</v>
      </c>
      <c r="B126" s="167">
        <f>B125+B124</f>
        <v>3454.583333</v>
      </c>
      <c r="C126" s="167">
        <f t="shared" ref="C126:M126" si="321">C124+C125</f>
        <v>3451.083333</v>
      </c>
      <c r="D126" s="167">
        <f t="shared" si="321"/>
        <v>3447.583333</v>
      </c>
      <c r="E126" s="167">
        <f t="shared" si="321"/>
        <v>3444.083333</v>
      </c>
      <c r="F126" s="167">
        <f t="shared" si="321"/>
        <v>3440.583333</v>
      </c>
      <c r="G126" s="167">
        <f t="shared" si="321"/>
        <v>3437.083333</v>
      </c>
      <c r="H126" s="167">
        <f t="shared" si="321"/>
        <v>3433.583333</v>
      </c>
      <c r="I126" s="167">
        <f t="shared" si="321"/>
        <v>3430.083333</v>
      </c>
      <c r="J126" s="167">
        <f t="shared" si="321"/>
        <v>3426.583333</v>
      </c>
      <c r="K126" s="167">
        <f t="shared" si="321"/>
        <v>3423.083333</v>
      </c>
      <c r="L126" s="167">
        <f t="shared" si="321"/>
        <v>3419.583333</v>
      </c>
      <c r="M126" s="167">
        <f t="shared" si="321"/>
        <v>3416.083333</v>
      </c>
      <c r="N126" s="281" t="s">
        <v>185</v>
      </c>
      <c r="O126" s="276">
        <f>SUM(B126:M126)</f>
        <v>41224</v>
      </c>
      <c r="P126" s="39"/>
      <c r="Q126" s="166" t="s">
        <v>185</v>
      </c>
      <c r="R126" s="179">
        <f t="shared" ref="R126:AC126" si="322">R124+R125</f>
        <v>2655.416667</v>
      </c>
      <c r="S126" s="179">
        <f t="shared" si="322"/>
        <v>2651.916667</v>
      </c>
      <c r="T126" s="179">
        <f t="shared" si="322"/>
        <v>2648.416667</v>
      </c>
      <c r="U126" s="179">
        <f t="shared" si="322"/>
        <v>2644.916667</v>
      </c>
      <c r="V126" s="179">
        <f t="shared" si="322"/>
        <v>2641.416667</v>
      </c>
      <c r="W126" s="179">
        <f t="shared" si="322"/>
        <v>2637.916667</v>
      </c>
      <c r="X126" s="179">
        <f t="shared" si="322"/>
        <v>2634.416667</v>
      </c>
      <c r="Y126" s="179">
        <f t="shared" si="322"/>
        <v>2630.916667</v>
      </c>
      <c r="Z126" s="179">
        <f t="shared" si="322"/>
        <v>2627.416667</v>
      </c>
      <c r="AA126" s="179">
        <f t="shared" si="322"/>
        <v>2623.916667</v>
      </c>
      <c r="AB126" s="179">
        <f t="shared" si="322"/>
        <v>2620.416667</v>
      </c>
      <c r="AC126" s="282">
        <f t="shared" si="322"/>
        <v>2616.916667</v>
      </c>
      <c r="AD126" s="180" t="s">
        <v>185</v>
      </c>
      <c r="AE126" s="270">
        <f>SUM(R126:AC126)</f>
        <v>31634</v>
      </c>
      <c r="AF126" s="39"/>
      <c r="AG126" s="166" t="s">
        <v>185</v>
      </c>
      <c r="AH126" s="175">
        <f t="shared" ref="AH126:AS126" si="323">AH125+AH124</f>
        <v>3606.25</v>
      </c>
      <c r="AI126" s="175">
        <f t="shared" si="323"/>
        <v>3602.75</v>
      </c>
      <c r="AJ126" s="175">
        <f t="shared" si="323"/>
        <v>3599.25</v>
      </c>
      <c r="AK126" s="175">
        <f t="shared" si="323"/>
        <v>3595.75</v>
      </c>
      <c r="AL126" s="175">
        <f t="shared" si="323"/>
        <v>3592.25</v>
      </c>
      <c r="AM126" s="175">
        <f t="shared" si="323"/>
        <v>3588.75</v>
      </c>
      <c r="AN126" s="175">
        <f t="shared" si="323"/>
        <v>3585.25</v>
      </c>
      <c r="AO126" s="175">
        <f t="shared" si="323"/>
        <v>3581.75</v>
      </c>
      <c r="AP126" s="175">
        <f t="shared" si="323"/>
        <v>3578.25</v>
      </c>
      <c r="AQ126" s="175">
        <f t="shared" si="323"/>
        <v>3574.75</v>
      </c>
      <c r="AR126" s="175">
        <f t="shared" si="323"/>
        <v>3571.25</v>
      </c>
      <c r="AS126" s="175">
        <f t="shared" si="323"/>
        <v>3567.75</v>
      </c>
      <c r="AT126" s="174" t="s">
        <v>185</v>
      </c>
      <c r="AU126" s="211">
        <f>SUM(AH126:AS126)</f>
        <v>43044</v>
      </c>
      <c r="AV126" s="39"/>
      <c r="AW126" s="166" t="s">
        <v>185</v>
      </c>
      <c r="AX126" s="175">
        <f t="shared" ref="AX126:BI126" si="324">AX125+AX124</f>
        <v>109233.3333</v>
      </c>
      <c r="AY126" s="175">
        <f t="shared" si="324"/>
        <v>109228.3333</v>
      </c>
      <c r="AZ126" s="175">
        <f t="shared" si="324"/>
        <v>109223.3333</v>
      </c>
      <c r="BA126" s="175">
        <f t="shared" si="324"/>
        <v>109218.3333</v>
      </c>
      <c r="BB126" s="175">
        <f t="shared" si="324"/>
        <v>109213.3333</v>
      </c>
      <c r="BC126" s="175">
        <f t="shared" si="324"/>
        <v>109208.3333</v>
      </c>
      <c r="BD126" s="175">
        <f t="shared" si="324"/>
        <v>109203.3333</v>
      </c>
      <c r="BE126" s="175">
        <f t="shared" si="324"/>
        <v>109198.3333</v>
      </c>
      <c r="BF126" s="175">
        <f t="shared" si="324"/>
        <v>109193.3333</v>
      </c>
      <c r="BG126" s="175">
        <f t="shared" si="324"/>
        <v>109188.3333</v>
      </c>
      <c r="BH126" s="175">
        <f t="shared" si="324"/>
        <v>109183.3333</v>
      </c>
      <c r="BI126" s="175">
        <f t="shared" si="324"/>
        <v>109178.3333</v>
      </c>
      <c r="BJ126" s="174" t="s">
        <v>185</v>
      </c>
      <c r="BK126" s="211">
        <f>SUM(AX126:BI126)</f>
        <v>1310470</v>
      </c>
      <c r="BL126" s="272"/>
      <c r="BM126" s="166" t="s">
        <v>185</v>
      </c>
      <c r="BN126" s="175">
        <f t="shared" ref="BN126:BY126" si="325">BN125+BN124</f>
        <v>4174.708333</v>
      </c>
      <c r="BO126" s="175">
        <f t="shared" si="325"/>
        <v>4171.208333</v>
      </c>
      <c r="BP126" s="175">
        <f t="shared" si="325"/>
        <v>4167.708333</v>
      </c>
      <c r="BQ126" s="175">
        <f t="shared" si="325"/>
        <v>4164.208333</v>
      </c>
      <c r="BR126" s="175">
        <f t="shared" si="325"/>
        <v>4160.708333</v>
      </c>
      <c r="BS126" s="175">
        <f t="shared" si="325"/>
        <v>4157.208333</v>
      </c>
      <c r="BT126" s="175">
        <f t="shared" si="325"/>
        <v>4153.708333</v>
      </c>
      <c r="BU126" s="175">
        <f t="shared" si="325"/>
        <v>4150.208333</v>
      </c>
      <c r="BV126" s="175">
        <f t="shared" si="325"/>
        <v>4146.708333</v>
      </c>
      <c r="BW126" s="175">
        <f t="shared" si="325"/>
        <v>4143.208333</v>
      </c>
      <c r="BX126" s="175">
        <f t="shared" si="325"/>
        <v>4139.708333</v>
      </c>
      <c r="BY126" s="175">
        <f t="shared" si="325"/>
        <v>4136.208333</v>
      </c>
      <c r="BZ126" s="174" t="s">
        <v>185</v>
      </c>
      <c r="CA126" s="184">
        <f>SUM(BN126:BY126)</f>
        <v>49865.5</v>
      </c>
      <c r="CB126" s="39"/>
      <c r="CC126" s="166" t="s">
        <v>185</v>
      </c>
      <c r="CD126" s="175">
        <f t="shared" ref="CD126:CO126" si="326">CD125+CD124</f>
        <v>3833.458333</v>
      </c>
      <c r="CE126" s="175">
        <f t="shared" si="326"/>
        <v>3829.958333</v>
      </c>
      <c r="CF126" s="175">
        <f t="shared" si="326"/>
        <v>3826.458333</v>
      </c>
      <c r="CG126" s="175">
        <f t="shared" si="326"/>
        <v>3822.958333</v>
      </c>
      <c r="CH126" s="175">
        <f t="shared" si="326"/>
        <v>3819.458333</v>
      </c>
      <c r="CI126" s="175">
        <f t="shared" si="326"/>
        <v>3815.958333</v>
      </c>
      <c r="CJ126" s="175">
        <f t="shared" si="326"/>
        <v>3812.458333</v>
      </c>
      <c r="CK126" s="175">
        <f t="shared" si="326"/>
        <v>3808.958333</v>
      </c>
      <c r="CL126" s="175">
        <f t="shared" si="326"/>
        <v>3805.458333</v>
      </c>
      <c r="CM126" s="175">
        <f t="shared" si="326"/>
        <v>3801.958333</v>
      </c>
      <c r="CN126" s="175">
        <f t="shared" si="326"/>
        <v>3798.458333</v>
      </c>
      <c r="CO126" s="175">
        <f t="shared" si="326"/>
        <v>3794.958333</v>
      </c>
      <c r="CP126" s="174" t="s">
        <v>185</v>
      </c>
      <c r="CQ126" s="184">
        <f>SUM(CD126:CO126)</f>
        <v>45770.5</v>
      </c>
      <c r="CR126" s="39"/>
    </row>
    <row r="127" ht="15.75" customHeight="1">
      <c r="A127" s="166" t="s">
        <v>186</v>
      </c>
      <c r="B127" s="167">
        <f>M121-M118</f>
        <v>773000</v>
      </c>
      <c r="C127" s="167">
        <f t="shared" ref="C127:M127" si="327">B127-B124</f>
        <v>771800</v>
      </c>
      <c r="D127" s="167">
        <f t="shared" si="327"/>
        <v>770600</v>
      </c>
      <c r="E127" s="167">
        <f t="shared" si="327"/>
        <v>769400</v>
      </c>
      <c r="F127" s="167">
        <f t="shared" si="327"/>
        <v>768200</v>
      </c>
      <c r="G127" s="167">
        <f t="shared" si="327"/>
        <v>767000</v>
      </c>
      <c r="H127" s="167">
        <f t="shared" si="327"/>
        <v>765800</v>
      </c>
      <c r="I127" s="167">
        <f t="shared" si="327"/>
        <v>764600</v>
      </c>
      <c r="J127" s="167">
        <f t="shared" si="327"/>
        <v>763400</v>
      </c>
      <c r="K127" s="167">
        <f t="shared" si="327"/>
        <v>762200</v>
      </c>
      <c r="L127" s="167">
        <f t="shared" si="327"/>
        <v>761000</v>
      </c>
      <c r="M127" s="167">
        <f t="shared" si="327"/>
        <v>759800</v>
      </c>
      <c r="N127" s="168"/>
      <c r="O127" s="169"/>
      <c r="P127" s="39"/>
      <c r="Q127" s="166" t="s">
        <v>186</v>
      </c>
      <c r="R127" s="179">
        <f>Angebotspaket!E12</f>
        <v>499000</v>
      </c>
      <c r="S127" s="179">
        <f t="shared" ref="S127:AC127" si="328">R127-R124</f>
        <v>497800</v>
      </c>
      <c r="T127" s="179">
        <f t="shared" si="328"/>
        <v>496600</v>
      </c>
      <c r="U127" s="179">
        <f t="shared" si="328"/>
        <v>495400</v>
      </c>
      <c r="V127" s="179">
        <f t="shared" si="328"/>
        <v>494200</v>
      </c>
      <c r="W127" s="179">
        <f t="shared" si="328"/>
        <v>493000</v>
      </c>
      <c r="X127" s="179">
        <f t="shared" si="328"/>
        <v>491800</v>
      </c>
      <c r="Y127" s="179">
        <f t="shared" si="328"/>
        <v>490600</v>
      </c>
      <c r="Z127" s="179">
        <f t="shared" si="328"/>
        <v>489400</v>
      </c>
      <c r="AA127" s="179">
        <f t="shared" si="328"/>
        <v>488200</v>
      </c>
      <c r="AB127" s="179">
        <f t="shared" si="328"/>
        <v>487000</v>
      </c>
      <c r="AC127" s="282">
        <f t="shared" si="328"/>
        <v>485800</v>
      </c>
      <c r="AD127" s="169"/>
      <c r="AE127" s="273"/>
      <c r="AF127" s="39"/>
      <c r="AG127" s="166" t="s">
        <v>186</v>
      </c>
      <c r="AH127" s="175">
        <f>AS121-AS118</f>
        <v>825000</v>
      </c>
      <c r="AI127" s="175">
        <f t="shared" ref="AI127:AS127" si="329">AH127-AH124</f>
        <v>823800</v>
      </c>
      <c r="AJ127" s="175">
        <f t="shared" si="329"/>
        <v>822600</v>
      </c>
      <c r="AK127" s="175">
        <f t="shared" si="329"/>
        <v>821400</v>
      </c>
      <c r="AL127" s="175">
        <f t="shared" si="329"/>
        <v>820200</v>
      </c>
      <c r="AM127" s="175">
        <f t="shared" si="329"/>
        <v>819000</v>
      </c>
      <c r="AN127" s="175">
        <f t="shared" si="329"/>
        <v>817800</v>
      </c>
      <c r="AO127" s="175">
        <f t="shared" si="329"/>
        <v>816600</v>
      </c>
      <c r="AP127" s="175">
        <f t="shared" si="329"/>
        <v>815400</v>
      </c>
      <c r="AQ127" s="175">
        <f t="shared" si="329"/>
        <v>814200</v>
      </c>
      <c r="AR127" s="175">
        <f t="shared" si="329"/>
        <v>813000</v>
      </c>
      <c r="AS127" s="175">
        <f t="shared" si="329"/>
        <v>811800</v>
      </c>
      <c r="AT127" s="186"/>
      <c r="AU127" s="274"/>
      <c r="AV127" s="39"/>
      <c r="AW127" s="166" t="s">
        <v>186</v>
      </c>
      <c r="AX127" s="175">
        <f>BI121-BI118</f>
        <v>25928000</v>
      </c>
      <c r="AY127" s="175">
        <f t="shared" ref="AY127:BI127" si="330">AX127-AX124</f>
        <v>25926800</v>
      </c>
      <c r="AZ127" s="175">
        <f t="shared" si="330"/>
        <v>25925600</v>
      </c>
      <c r="BA127" s="175">
        <f t="shared" si="330"/>
        <v>25924400</v>
      </c>
      <c r="BB127" s="175">
        <f t="shared" si="330"/>
        <v>25923200</v>
      </c>
      <c r="BC127" s="175">
        <f t="shared" si="330"/>
        <v>25922000</v>
      </c>
      <c r="BD127" s="175">
        <f t="shared" si="330"/>
        <v>25920800</v>
      </c>
      <c r="BE127" s="175">
        <f t="shared" si="330"/>
        <v>25919600</v>
      </c>
      <c r="BF127" s="175">
        <f t="shared" si="330"/>
        <v>25918400</v>
      </c>
      <c r="BG127" s="175">
        <f t="shared" si="330"/>
        <v>25917200</v>
      </c>
      <c r="BH127" s="175">
        <f t="shared" si="330"/>
        <v>25916000</v>
      </c>
      <c r="BI127" s="175">
        <f t="shared" si="330"/>
        <v>25914800</v>
      </c>
      <c r="BJ127" s="186"/>
      <c r="BK127" s="274"/>
      <c r="BL127" s="272"/>
      <c r="BM127" s="166" t="s">
        <v>186</v>
      </c>
      <c r="BN127" s="175">
        <f>BY121-BZ121</f>
        <v>1019900</v>
      </c>
      <c r="BO127" s="175">
        <f t="shared" ref="BO127:BY127" si="331">BN127-BN124</f>
        <v>1018700</v>
      </c>
      <c r="BP127" s="175">
        <f t="shared" si="331"/>
        <v>1017500</v>
      </c>
      <c r="BQ127" s="175">
        <f t="shared" si="331"/>
        <v>1016300</v>
      </c>
      <c r="BR127" s="175">
        <f t="shared" si="331"/>
        <v>1015100</v>
      </c>
      <c r="BS127" s="175">
        <f t="shared" si="331"/>
        <v>1013900</v>
      </c>
      <c r="BT127" s="175">
        <f t="shared" si="331"/>
        <v>1012700</v>
      </c>
      <c r="BU127" s="175">
        <f t="shared" si="331"/>
        <v>1011500</v>
      </c>
      <c r="BV127" s="175">
        <f t="shared" si="331"/>
        <v>1010300</v>
      </c>
      <c r="BW127" s="175">
        <f t="shared" si="331"/>
        <v>1009100</v>
      </c>
      <c r="BX127" s="175">
        <f t="shared" si="331"/>
        <v>1007900</v>
      </c>
      <c r="BY127" s="175">
        <f t="shared" si="331"/>
        <v>1006700</v>
      </c>
      <c r="BZ127" s="186"/>
      <c r="CA127" s="173"/>
      <c r="CB127" s="39"/>
      <c r="CC127" s="166" t="s">
        <v>186</v>
      </c>
      <c r="CD127" s="175">
        <f>CO121-CP121</f>
        <v>902900</v>
      </c>
      <c r="CE127" s="175">
        <f t="shared" ref="CE127:CO127" si="332">CD127-CD124</f>
        <v>901700</v>
      </c>
      <c r="CF127" s="175">
        <f t="shared" si="332"/>
        <v>900500</v>
      </c>
      <c r="CG127" s="175">
        <f t="shared" si="332"/>
        <v>899300</v>
      </c>
      <c r="CH127" s="175">
        <f t="shared" si="332"/>
        <v>898100</v>
      </c>
      <c r="CI127" s="175">
        <f t="shared" si="332"/>
        <v>896900</v>
      </c>
      <c r="CJ127" s="175">
        <f t="shared" si="332"/>
        <v>895700</v>
      </c>
      <c r="CK127" s="175">
        <f t="shared" si="332"/>
        <v>894500</v>
      </c>
      <c r="CL127" s="175">
        <f t="shared" si="332"/>
        <v>893300</v>
      </c>
      <c r="CM127" s="175">
        <f t="shared" si="332"/>
        <v>892100</v>
      </c>
      <c r="CN127" s="175">
        <f t="shared" si="332"/>
        <v>890900</v>
      </c>
      <c r="CO127" s="175">
        <f t="shared" si="332"/>
        <v>889700</v>
      </c>
      <c r="CP127" s="186"/>
      <c r="CQ127" s="173"/>
      <c r="CR127" s="39"/>
    </row>
    <row r="128" ht="16.5" customHeight="1">
      <c r="A128" s="166" t="s">
        <v>187</v>
      </c>
      <c r="B128" s="167">
        <v>4900.0</v>
      </c>
      <c r="C128" s="167">
        <v>4900.0</v>
      </c>
      <c r="D128" s="167">
        <v>4900.0</v>
      </c>
      <c r="E128" s="167">
        <v>4900.0</v>
      </c>
      <c r="F128" s="167">
        <v>4900.0</v>
      </c>
      <c r="G128" s="167">
        <v>4900.0</v>
      </c>
      <c r="H128" s="167">
        <v>4900.0</v>
      </c>
      <c r="I128" s="167">
        <v>4900.0</v>
      </c>
      <c r="J128" s="167">
        <v>4900.0</v>
      </c>
      <c r="K128" s="167">
        <v>4900.0</v>
      </c>
      <c r="L128" s="167">
        <v>4900.0</v>
      </c>
      <c r="M128" s="167">
        <v>4900.0</v>
      </c>
      <c r="N128" s="283" t="s">
        <v>197</v>
      </c>
      <c r="O128" s="276">
        <f>SUM(B128:M128)</f>
        <v>58800</v>
      </c>
      <c r="P128" s="39"/>
      <c r="Q128" s="166" t="s">
        <v>187</v>
      </c>
      <c r="R128" s="179">
        <v>3600.0</v>
      </c>
      <c r="S128" s="179">
        <v>3600.0</v>
      </c>
      <c r="T128" s="179">
        <v>3600.0</v>
      </c>
      <c r="U128" s="179">
        <v>3600.0</v>
      </c>
      <c r="V128" s="179">
        <v>3600.0</v>
      </c>
      <c r="W128" s="179">
        <v>3600.0</v>
      </c>
      <c r="X128" s="179">
        <v>3600.0</v>
      </c>
      <c r="Y128" s="179">
        <v>3600.0</v>
      </c>
      <c r="Z128" s="179">
        <v>3600.0</v>
      </c>
      <c r="AA128" s="179">
        <v>3600.0</v>
      </c>
      <c r="AB128" s="179">
        <v>3600.0</v>
      </c>
      <c r="AC128" s="179">
        <v>3600.0</v>
      </c>
      <c r="AD128" s="180" t="s">
        <v>188</v>
      </c>
      <c r="AE128" s="270">
        <f>SUM(R128:AC128)</f>
        <v>43200</v>
      </c>
      <c r="AF128" s="39"/>
      <c r="AG128" s="166" t="s">
        <v>187</v>
      </c>
      <c r="AH128" s="175">
        <v>4600.0</v>
      </c>
      <c r="AI128" s="175">
        <v>4600.0</v>
      </c>
      <c r="AJ128" s="175">
        <v>4600.0</v>
      </c>
      <c r="AK128" s="175">
        <v>4600.0</v>
      </c>
      <c r="AL128" s="175">
        <v>4600.0</v>
      </c>
      <c r="AM128" s="175">
        <v>4600.0</v>
      </c>
      <c r="AN128" s="175">
        <v>4600.0</v>
      </c>
      <c r="AO128" s="175">
        <v>4600.0</v>
      </c>
      <c r="AP128" s="175">
        <v>4600.0</v>
      </c>
      <c r="AQ128" s="175">
        <v>4600.0</v>
      </c>
      <c r="AR128" s="175">
        <v>4600.0</v>
      </c>
      <c r="AS128" s="175">
        <v>4600.0</v>
      </c>
      <c r="AT128" s="187" t="s">
        <v>189</v>
      </c>
      <c r="AU128" s="211">
        <f>SUM(AH128:AS128)</f>
        <v>55200</v>
      </c>
      <c r="AV128" s="39"/>
      <c r="AW128" s="166" t="s">
        <v>187</v>
      </c>
      <c r="AX128" s="175">
        <v>120000.0</v>
      </c>
      <c r="AY128" s="175">
        <v>120000.0</v>
      </c>
      <c r="AZ128" s="175">
        <v>120000.0</v>
      </c>
      <c r="BA128" s="175">
        <v>120000.0</v>
      </c>
      <c r="BB128" s="175">
        <v>120000.0</v>
      </c>
      <c r="BC128" s="175">
        <v>120000.0</v>
      </c>
      <c r="BD128" s="175">
        <v>120000.0</v>
      </c>
      <c r="BE128" s="175">
        <v>120000.0</v>
      </c>
      <c r="BF128" s="175">
        <v>120000.0</v>
      </c>
      <c r="BG128" s="175">
        <v>120000.0</v>
      </c>
      <c r="BH128" s="175">
        <v>120000.0</v>
      </c>
      <c r="BI128" s="175">
        <v>120000.0</v>
      </c>
      <c r="BJ128" s="187" t="s">
        <v>189</v>
      </c>
      <c r="BK128" s="211">
        <f>SUM(AX128:BI128)</f>
        <v>1440000</v>
      </c>
      <c r="BL128" s="272"/>
      <c r="BM128" s="166" t="s">
        <v>187</v>
      </c>
      <c r="BN128" s="175">
        <v>5600.0</v>
      </c>
      <c r="BO128" s="175">
        <v>5600.0</v>
      </c>
      <c r="BP128" s="175">
        <v>5600.0</v>
      </c>
      <c r="BQ128" s="175">
        <v>5600.0</v>
      </c>
      <c r="BR128" s="175">
        <v>5600.0</v>
      </c>
      <c r="BS128" s="175">
        <v>5600.0</v>
      </c>
      <c r="BT128" s="175">
        <v>5600.0</v>
      </c>
      <c r="BU128" s="175">
        <v>5600.0</v>
      </c>
      <c r="BV128" s="175">
        <v>5600.0</v>
      </c>
      <c r="BW128" s="175">
        <v>5600.0</v>
      </c>
      <c r="BX128" s="175">
        <v>5600.0</v>
      </c>
      <c r="BY128" s="175">
        <v>5600.0</v>
      </c>
      <c r="BZ128" s="187" t="s">
        <v>189</v>
      </c>
      <c r="CA128" s="184">
        <f>SUM(BN128:BY128)</f>
        <v>67200</v>
      </c>
      <c r="CB128" s="39"/>
      <c r="CC128" s="166" t="s">
        <v>187</v>
      </c>
      <c r="CD128" s="175">
        <v>5100.0</v>
      </c>
      <c r="CE128" s="175">
        <v>5100.0</v>
      </c>
      <c r="CF128" s="175">
        <v>5100.0</v>
      </c>
      <c r="CG128" s="175">
        <v>5100.0</v>
      </c>
      <c r="CH128" s="175">
        <v>5100.0</v>
      </c>
      <c r="CI128" s="175">
        <v>5100.0</v>
      </c>
      <c r="CJ128" s="175">
        <v>5100.0</v>
      </c>
      <c r="CK128" s="175">
        <v>5100.0</v>
      </c>
      <c r="CL128" s="175">
        <v>5100.0</v>
      </c>
      <c r="CM128" s="175">
        <v>5100.0</v>
      </c>
      <c r="CN128" s="175">
        <v>5100.0</v>
      </c>
      <c r="CO128" s="175">
        <v>5100.0</v>
      </c>
      <c r="CP128" s="187" t="s">
        <v>189</v>
      </c>
      <c r="CQ128" s="184">
        <f>SUM(CD128:CO128)</f>
        <v>61200</v>
      </c>
      <c r="CR128" s="39"/>
    </row>
    <row r="129" ht="15.75" customHeight="1">
      <c r="A129" s="197" t="s">
        <v>169</v>
      </c>
      <c r="B129" s="158" t="s">
        <v>170</v>
      </c>
      <c r="C129" s="158" t="s">
        <v>171</v>
      </c>
      <c r="D129" s="158" t="s">
        <v>172</v>
      </c>
      <c r="E129" s="158" t="s">
        <v>173</v>
      </c>
      <c r="F129" s="158" t="s">
        <v>174</v>
      </c>
      <c r="G129" s="158" t="s">
        <v>175</v>
      </c>
      <c r="H129" s="158" t="s">
        <v>176</v>
      </c>
      <c r="I129" s="158" t="s">
        <v>177</v>
      </c>
      <c r="J129" s="158" t="s">
        <v>178</v>
      </c>
      <c r="K129" s="158" t="s">
        <v>179</v>
      </c>
      <c r="L129" s="158" t="s">
        <v>180</v>
      </c>
      <c r="M129" s="159" t="s">
        <v>181</v>
      </c>
      <c r="N129" s="168" t="s">
        <v>36</v>
      </c>
      <c r="O129" s="169"/>
      <c r="P129" s="39"/>
      <c r="Q129" s="197" t="s">
        <v>169</v>
      </c>
      <c r="R129" s="158" t="s">
        <v>170</v>
      </c>
      <c r="S129" s="158" t="s">
        <v>171</v>
      </c>
      <c r="T129" s="158" t="s">
        <v>172</v>
      </c>
      <c r="U129" s="158" t="s">
        <v>173</v>
      </c>
      <c r="V129" s="158" t="s">
        <v>174</v>
      </c>
      <c r="W129" s="158" t="s">
        <v>175</v>
      </c>
      <c r="X129" s="158" t="s">
        <v>176</v>
      </c>
      <c r="Y129" s="158" t="s">
        <v>177</v>
      </c>
      <c r="Z129" s="158" t="s">
        <v>178</v>
      </c>
      <c r="AA129" s="158" t="s">
        <v>179</v>
      </c>
      <c r="AB129" s="158" t="s">
        <v>180</v>
      </c>
      <c r="AC129" s="159" t="s">
        <v>181</v>
      </c>
      <c r="AD129" s="169"/>
      <c r="AE129" s="273"/>
      <c r="AF129" s="39"/>
      <c r="AG129" s="197" t="s">
        <v>169</v>
      </c>
      <c r="AH129" s="158" t="s">
        <v>170</v>
      </c>
      <c r="AI129" s="158" t="s">
        <v>171</v>
      </c>
      <c r="AJ129" s="158" t="s">
        <v>172</v>
      </c>
      <c r="AK129" s="158" t="s">
        <v>173</v>
      </c>
      <c r="AL129" s="158" t="s">
        <v>174</v>
      </c>
      <c r="AM129" s="158" t="s">
        <v>175</v>
      </c>
      <c r="AN129" s="158" t="s">
        <v>176</v>
      </c>
      <c r="AO129" s="158" t="s">
        <v>177</v>
      </c>
      <c r="AP129" s="158" t="s">
        <v>178</v>
      </c>
      <c r="AQ129" s="158" t="s">
        <v>179</v>
      </c>
      <c r="AR129" s="158" t="s">
        <v>180</v>
      </c>
      <c r="AS129" s="159" t="s">
        <v>181</v>
      </c>
      <c r="AT129" s="186"/>
      <c r="AU129" s="274"/>
      <c r="AV129" s="39"/>
      <c r="AW129" s="197" t="s">
        <v>169</v>
      </c>
      <c r="AX129" s="158" t="s">
        <v>170</v>
      </c>
      <c r="AY129" s="158" t="s">
        <v>171</v>
      </c>
      <c r="AZ129" s="158" t="s">
        <v>172</v>
      </c>
      <c r="BA129" s="158" t="s">
        <v>173</v>
      </c>
      <c r="BB129" s="158" t="s">
        <v>174</v>
      </c>
      <c r="BC129" s="158" t="s">
        <v>175</v>
      </c>
      <c r="BD129" s="158" t="s">
        <v>176</v>
      </c>
      <c r="BE129" s="158" t="s">
        <v>177</v>
      </c>
      <c r="BF129" s="158" t="s">
        <v>178</v>
      </c>
      <c r="BG129" s="158" t="s">
        <v>179</v>
      </c>
      <c r="BH129" s="158" t="s">
        <v>180</v>
      </c>
      <c r="BI129" s="159" t="s">
        <v>181</v>
      </c>
      <c r="BJ129" s="200"/>
      <c r="BK129" s="274"/>
      <c r="BL129" s="272"/>
      <c r="BM129" s="197" t="s">
        <v>169</v>
      </c>
      <c r="BN129" s="158" t="s">
        <v>170</v>
      </c>
      <c r="BO129" s="158" t="s">
        <v>171</v>
      </c>
      <c r="BP129" s="158" t="s">
        <v>172</v>
      </c>
      <c r="BQ129" s="158" t="s">
        <v>173</v>
      </c>
      <c r="BR129" s="158" t="s">
        <v>174</v>
      </c>
      <c r="BS129" s="158" t="s">
        <v>175</v>
      </c>
      <c r="BT129" s="158" t="s">
        <v>176</v>
      </c>
      <c r="BU129" s="158" t="s">
        <v>177</v>
      </c>
      <c r="BV129" s="158" t="s">
        <v>178</v>
      </c>
      <c r="BW129" s="158" t="s">
        <v>179</v>
      </c>
      <c r="BX129" s="158" t="s">
        <v>180</v>
      </c>
      <c r="BY129" s="159" t="s">
        <v>181</v>
      </c>
      <c r="BZ129" s="169"/>
      <c r="CA129" s="173"/>
      <c r="CB129" s="39"/>
      <c r="CC129" s="197" t="s">
        <v>169</v>
      </c>
      <c r="CD129" s="158" t="s">
        <v>170</v>
      </c>
      <c r="CE129" s="158" t="s">
        <v>171</v>
      </c>
      <c r="CF129" s="158" t="s">
        <v>172</v>
      </c>
      <c r="CG129" s="158" t="s">
        <v>173</v>
      </c>
      <c r="CH129" s="158" t="s">
        <v>174</v>
      </c>
      <c r="CI129" s="158" t="s">
        <v>175</v>
      </c>
      <c r="CJ129" s="158" t="s">
        <v>176</v>
      </c>
      <c r="CK129" s="158" t="s">
        <v>177</v>
      </c>
      <c r="CL129" s="158" t="s">
        <v>178</v>
      </c>
      <c r="CM129" s="158" t="s">
        <v>179</v>
      </c>
      <c r="CN129" s="158" t="s">
        <v>180</v>
      </c>
      <c r="CO129" s="159" t="s">
        <v>181</v>
      </c>
      <c r="CP129" s="169"/>
      <c r="CQ129" s="173"/>
      <c r="CR129" s="39"/>
    </row>
    <row r="130" ht="16.5" customHeight="1">
      <c r="A130" s="166" t="s">
        <v>182</v>
      </c>
      <c r="B130" s="167">
        <v>1200.0</v>
      </c>
      <c r="C130" s="167">
        <v>1200.0</v>
      </c>
      <c r="D130" s="167">
        <v>1200.0</v>
      </c>
      <c r="E130" s="167">
        <v>1200.0</v>
      </c>
      <c r="F130" s="167">
        <v>1200.0</v>
      </c>
      <c r="G130" s="167">
        <v>1200.0</v>
      </c>
      <c r="H130" s="167">
        <v>1200.0</v>
      </c>
      <c r="I130" s="167">
        <v>1200.0</v>
      </c>
      <c r="J130" s="167">
        <v>1200.0</v>
      </c>
      <c r="K130" s="167">
        <v>1200.0</v>
      </c>
      <c r="L130" s="167">
        <v>1200.0</v>
      </c>
      <c r="M130" s="167">
        <v>1200.0</v>
      </c>
      <c r="N130" s="168" t="s">
        <v>190</v>
      </c>
      <c r="O130" s="279">
        <f>O128-O126</f>
        <v>17576</v>
      </c>
      <c r="P130" s="39"/>
      <c r="Q130" s="166" t="s">
        <v>182</v>
      </c>
      <c r="R130" s="167">
        <v>1200.0</v>
      </c>
      <c r="S130" s="167">
        <v>1200.0</v>
      </c>
      <c r="T130" s="167">
        <v>1200.0</v>
      </c>
      <c r="U130" s="167">
        <v>1200.0</v>
      </c>
      <c r="V130" s="167">
        <v>1200.0</v>
      </c>
      <c r="W130" s="167">
        <v>1200.0</v>
      </c>
      <c r="X130" s="167">
        <v>1200.0</v>
      </c>
      <c r="Y130" s="167">
        <v>1200.0</v>
      </c>
      <c r="Z130" s="167">
        <v>1200.0</v>
      </c>
      <c r="AA130" s="167">
        <v>1200.0</v>
      </c>
      <c r="AB130" s="167">
        <v>1200.0</v>
      </c>
      <c r="AC130" s="167">
        <v>1200.0</v>
      </c>
      <c r="AD130" s="202" t="s">
        <v>190</v>
      </c>
      <c r="AE130" s="270">
        <f>AE128-AE126</f>
        <v>11566</v>
      </c>
      <c r="AF130" s="39"/>
      <c r="AG130" s="166" t="s">
        <v>182</v>
      </c>
      <c r="AH130" s="167">
        <v>1200.0</v>
      </c>
      <c r="AI130" s="167">
        <v>1200.0</v>
      </c>
      <c r="AJ130" s="167">
        <v>1200.0</v>
      </c>
      <c r="AK130" s="167">
        <v>1200.0</v>
      </c>
      <c r="AL130" s="167">
        <v>1200.0</v>
      </c>
      <c r="AM130" s="167">
        <v>1200.0</v>
      </c>
      <c r="AN130" s="167">
        <v>1200.0</v>
      </c>
      <c r="AO130" s="167">
        <v>1200.0</v>
      </c>
      <c r="AP130" s="167">
        <v>1200.0</v>
      </c>
      <c r="AQ130" s="167">
        <v>1200.0</v>
      </c>
      <c r="AR130" s="167">
        <v>1200.0</v>
      </c>
      <c r="AS130" s="167">
        <v>1200.0</v>
      </c>
      <c r="AT130" s="174" t="s">
        <v>183</v>
      </c>
      <c r="AU130" s="211">
        <f>AU128-AU126</f>
        <v>12156</v>
      </c>
      <c r="AV130" s="39"/>
      <c r="AW130" s="166" t="s">
        <v>182</v>
      </c>
      <c r="AX130" s="167">
        <v>1200.0</v>
      </c>
      <c r="AY130" s="167">
        <v>1200.0</v>
      </c>
      <c r="AZ130" s="167">
        <v>1200.0</v>
      </c>
      <c r="BA130" s="167">
        <v>1200.0</v>
      </c>
      <c r="BB130" s="167">
        <v>1200.0</v>
      </c>
      <c r="BC130" s="167">
        <v>1200.0</v>
      </c>
      <c r="BD130" s="167">
        <v>1200.0</v>
      </c>
      <c r="BE130" s="167">
        <v>1200.0</v>
      </c>
      <c r="BF130" s="167">
        <v>1200.0</v>
      </c>
      <c r="BG130" s="167">
        <v>1200.0</v>
      </c>
      <c r="BH130" s="167">
        <v>1200.0</v>
      </c>
      <c r="BI130" s="167">
        <v>1200.0</v>
      </c>
      <c r="BJ130" s="174" t="s">
        <v>183</v>
      </c>
      <c r="BK130" s="211">
        <f>BK128-BK126</f>
        <v>129530</v>
      </c>
      <c r="BL130" s="272"/>
      <c r="BM130" s="166" t="s">
        <v>182</v>
      </c>
      <c r="BN130" s="167">
        <v>1200.0</v>
      </c>
      <c r="BO130" s="167">
        <v>1200.0</v>
      </c>
      <c r="BP130" s="167">
        <v>1200.0</v>
      </c>
      <c r="BQ130" s="167">
        <v>1200.0</v>
      </c>
      <c r="BR130" s="167">
        <v>1200.0</v>
      </c>
      <c r="BS130" s="167">
        <v>1200.0</v>
      </c>
      <c r="BT130" s="167">
        <v>1200.0</v>
      </c>
      <c r="BU130" s="167">
        <v>1200.0</v>
      </c>
      <c r="BV130" s="167">
        <v>1200.0</v>
      </c>
      <c r="BW130" s="167">
        <v>1200.0</v>
      </c>
      <c r="BX130" s="167">
        <v>1200.0</v>
      </c>
      <c r="BY130" s="167">
        <v>1200.0</v>
      </c>
      <c r="BZ130" s="174" t="s">
        <v>183</v>
      </c>
      <c r="CA130" s="184">
        <f>CA128-CA126</f>
        <v>17334.5</v>
      </c>
      <c r="CB130" s="39"/>
      <c r="CC130" s="166" t="s">
        <v>182</v>
      </c>
      <c r="CD130" s="167">
        <v>1200.0</v>
      </c>
      <c r="CE130" s="167">
        <v>1200.0</v>
      </c>
      <c r="CF130" s="167">
        <v>1200.0</v>
      </c>
      <c r="CG130" s="167">
        <v>1200.0</v>
      </c>
      <c r="CH130" s="167">
        <v>1200.0</v>
      </c>
      <c r="CI130" s="167">
        <v>1200.0</v>
      </c>
      <c r="CJ130" s="167">
        <v>1200.0</v>
      </c>
      <c r="CK130" s="167">
        <v>1200.0</v>
      </c>
      <c r="CL130" s="167">
        <v>1200.0</v>
      </c>
      <c r="CM130" s="167">
        <v>1200.0</v>
      </c>
      <c r="CN130" s="167">
        <v>1200.0</v>
      </c>
      <c r="CO130" s="167">
        <v>1200.0</v>
      </c>
      <c r="CP130" s="174" t="s">
        <v>183</v>
      </c>
      <c r="CQ130" s="184">
        <f>CQ128-CQ126</f>
        <v>15429.5</v>
      </c>
      <c r="CR130" s="39"/>
    </row>
    <row r="131" ht="15.75" customHeight="1">
      <c r="A131" s="166" t="s">
        <v>184</v>
      </c>
      <c r="B131" s="167">
        <f t="shared" ref="B131:L131" si="333">B133*3.5%/12</f>
        <v>2100</v>
      </c>
      <c r="C131" s="167">
        <f t="shared" si="333"/>
        <v>2096.5</v>
      </c>
      <c r="D131" s="167">
        <f t="shared" si="333"/>
        <v>2093</v>
      </c>
      <c r="E131" s="167">
        <f t="shared" si="333"/>
        <v>2089.5</v>
      </c>
      <c r="F131" s="167">
        <f t="shared" si="333"/>
        <v>2086</v>
      </c>
      <c r="G131" s="167">
        <f t="shared" si="333"/>
        <v>2082.5</v>
      </c>
      <c r="H131" s="167">
        <f t="shared" si="333"/>
        <v>2079</v>
      </c>
      <c r="I131" s="167">
        <f t="shared" si="333"/>
        <v>2075.5</v>
      </c>
      <c r="J131" s="167">
        <f t="shared" si="333"/>
        <v>2072</v>
      </c>
      <c r="K131" s="167">
        <f t="shared" si="333"/>
        <v>2068.5</v>
      </c>
      <c r="L131" s="167">
        <f t="shared" si="333"/>
        <v>2065</v>
      </c>
      <c r="M131" s="167">
        <v>1288.24</v>
      </c>
      <c r="N131" s="168" t="s">
        <v>36</v>
      </c>
      <c r="O131" s="169"/>
      <c r="P131" s="39"/>
      <c r="Q131" s="166" t="s">
        <v>184</v>
      </c>
      <c r="R131" s="167">
        <f t="shared" ref="R131:AC131" si="334">R133*3.5%/12</f>
        <v>1413.416667</v>
      </c>
      <c r="S131" s="167">
        <f t="shared" si="334"/>
        <v>1409.916667</v>
      </c>
      <c r="T131" s="167">
        <f t="shared" si="334"/>
        <v>1406.416667</v>
      </c>
      <c r="U131" s="167">
        <f t="shared" si="334"/>
        <v>1402.916667</v>
      </c>
      <c r="V131" s="167">
        <f t="shared" si="334"/>
        <v>1399.416667</v>
      </c>
      <c r="W131" s="167">
        <f t="shared" si="334"/>
        <v>1395.916667</v>
      </c>
      <c r="X131" s="167">
        <f t="shared" si="334"/>
        <v>1392.416667</v>
      </c>
      <c r="Y131" s="167">
        <f t="shared" si="334"/>
        <v>1388.916667</v>
      </c>
      <c r="Z131" s="167">
        <f t="shared" si="334"/>
        <v>1385.416667</v>
      </c>
      <c r="AA131" s="167">
        <f t="shared" si="334"/>
        <v>1381.916667</v>
      </c>
      <c r="AB131" s="167">
        <f t="shared" si="334"/>
        <v>1378.416667</v>
      </c>
      <c r="AC131" s="167">
        <f t="shared" si="334"/>
        <v>1374.916667</v>
      </c>
      <c r="AD131" s="169"/>
      <c r="AE131" s="273"/>
      <c r="AF131" s="39"/>
      <c r="AG131" s="166" t="s">
        <v>184</v>
      </c>
      <c r="AH131" s="175">
        <f t="shared" ref="AH131:AS131" si="335">AH133*3.5%/12</f>
        <v>2364.25</v>
      </c>
      <c r="AI131" s="175">
        <f t="shared" si="335"/>
        <v>2360.75</v>
      </c>
      <c r="AJ131" s="175">
        <f t="shared" si="335"/>
        <v>2357.25</v>
      </c>
      <c r="AK131" s="175">
        <f t="shared" si="335"/>
        <v>2353.75</v>
      </c>
      <c r="AL131" s="175">
        <f t="shared" si="335"/>
        <v>2350.25</v>
      </c>
      <c r="AM131" s="175">
        <f t="shared" si="335"/>
        <v>2346.75</v>
      </c>
      <c r="AN131" s="175">
        <f t="shared" si="335"/>
        <v>2343.25</v>
      </c>
      <c r="AO131" s="175">
        <f t="shared" si="335"/>
        <v>2339.75</v>
      </c>
      <c r="AP131" s="175">
        <f t="shared" si="335"/>
        <v>2336.25</v>
      </c>
      <c r="AQ131" s="175">
        <f t="shared" si="335"/>
        <v>2332.75</v>
      </c>
      <c r="AR131" s="175">
        <f t="shared" si="335"/>
        <v>2329.25</v>
      </c>
      <c r="AS131" s="175">
        <f t="shared" si="335"/>
        <v>2325.75</v>
      </c>
      <c r="AT131" s="176"/>
      <c r="AU131" s="274"/>
      <c r="AV131" s="39"/>
      <c r="AW131" s="166" t="s">
        <v>184</v>
      </c>
      <c r="AX131" s="175">
        <f t="shared" ref="AX131:BI131" si="336">AX133*5%/12</f>
        <v>107973.3333</v>
      </c>
      <c r="AY131" s="175">
        <f t="shared" si="336"/>
        <v>107968.3333</v>
      </c>
      <c r="AZ131" s="175">
        <f t="shared" si="336"/>
        <v>107963.3333</v>
      </c>
      <c r="BA131" s="175">
        <f t="shared" si="336"/>
        <v>107958.3333</v>
      </c>
      <c r="BB131" s="175">
        <f t="shared" si="336"/>
        <v>107953.3333</v>
      </c>
      <c r="BC131" s="175">
        <f t="shared" si="336"/>
        <v>107948.3333</v>
      </c>
      <c r="BD131" s="175">
        <f t="shared" si="336"/>
        <v>107943.3333</v>
      </c>
      <c r="BE131" s="175">
        <f t="shared" si="336"/>
        <v>107938.3333</v>
      </c>
      <c r="BF131" s="175">
        <f t="shared" si="336"/>
        <v>107933.3333</v>
      </c>
      <c r="BG131" s="175">
        <f t="shared" si="336"/>
        <v>107928.3333</v>
      </c>
      <c r="BH131" s="175">
        <f t="shared" si="336"/>
        <v>107923.3333</v>
      </c>
      <c r="BI131" s="175">
        <f t="shared" si="336"/>
        <v>107918.3333</v>
      </c>
      <c r="BJ131" s="176"/>
      <c r="BK131" s="274"/>
      <c r="BL131" s="272"/>
      <c r="BM131" s="166" t="s">
        <v>184</v>
      </c>
      <c r="BN131" s="175">
        <f t="shared" ref="BN131:BY131" si="337">BN133*3.5%/12</f>
        <v>2936.208333</v>
      </c>
      <c r="BO131" s="175">
        <f t="shared" si="337"/>
        <v>2932.708333</v>
      </c>
      <c r="BP131" s="175">
        <f t="shared" si="337"/>
        <v>2929.208333</v>
      </c>
      <c r="BQ131" s="175">
        <f t="shared" si="337"/>
        <v>2925.708333</v>
      </c>
      <c r="BR131" s="175">
        <f t="shared" si="337"/>
        <v>2922.208333</v>
      </c>
      <c r="BS131" s="175">
        <f t="shared" si="337"/>
        <v>2918.708333</v>
      </c>
      <c r="BT131" s="175">
        <f t="shared" si="337"/>
        <v>2915.208333</v>
      </c>
      <c r="BU131" s="175">
        <f t="shared" si="337"/>
        <v>2911.708333</v>
      </c>
      <c r="BV131" s="175">
        <f t="shared" si="337"/>
        <v>2908.208333</v>
      </c>
      <c r="BW131" s="175">
        <f t="shared" si="337"/>
        <v>2904.708333</v>
      </c>
      <c r="BX131" s="175">
        <f t="shared" si="337"/>
        <v>2901.208333</v>
      </c>
      <c r="BY131" s="175">
        <f t="shared" si="337"/>
        <v>2897.708333</v>
      </c>
      <c r="BZ131" s="176"/>
      <c r="CA131" s="173"/>
      <c r="CB131" s="39"/>
      <c r="CC131" s="166" t="s">
        <v>184</v>
      </c>
      <c r="CD131" s="175">
        <f t="shared" ref="CD131:CO131" si="338">CD133*3.5%/12</f>
        <v>2594.958333</v>
      </c>
      <c r="CE131" s="175">
        <f t="shared" si="338"/>
        <v>2591.458333</v>
      </c>
      <c r="CF131" s="175">
        <f t="shared" si="338"/>
        <v>2587.958333</v>
      </c>
      <c r="CG131" s="175">
        <f t="shared" si="338"/>
        <v>2584.458333</v>
      </c>
      <c r="CH131" s="175">
        <f t="shared" si="338"/>
        <v>2580.958333</v>
      </c>
      <c r="CI131" s="175">
        <f t="shared" si="338"/>
        <v>2577.458333</v>
      </c>
      <c r="CJ131" s="175">
        <f t="shared" si="338"/>
        <v>2573.958333</v>
      </c>
      <c r="CK131" s="175">
        <f t="shared" si="338"/>
        <v>2570.458333</v>
      </c>
      <c r="CL131" s="175">
        <f t="shared" si="338"/>
        <v>2566.958333</v>
      </c>
      <c r="CM131" s="175">
        <f t="shared" si="338"/>
        <v>2563.458333</v>
      </c>
      <c r="CN131" s="175">
        <f t="shared" si="338"/>
        <v>2559.958333</v>
      </c>
      <c r="CO131" s="175">
        <f t="shared" si="338"/>
        <v>2556.458333</v>
      </c>
      <c r="CP131" s="176"/>
      <c r="CQ131" s="173"/>
      <c r="CR131" s="39"/>
    </row>
    <row r="132" ht="13.5" customHeight="1">
      <c r="A132" s="166" t="s">
        <v>185</v>
      </c>
      <c r="B132" s="167">
        <v>5760.78</v>
      </c>
      <c r="C132" s="167">
        <v>5760.78</v>
      </c>
      <c r="D132" s="167">
        <v>5760.78</v>
      </c>
      <c r="E132" s="167">
        <v>5760.78</v>
      </c>
      <c r="F132" s="167">
        <v>5760.78</v>
      </c>
      <c r="G132" s="167">
        <v>5760.78</v>
      </c>
      <c r="H132" s="167">
        <v>5760.78</v>
      </c>
      <c r="I132" s="167">
        <v>5760.78</v>
      </c>
      <c r="J132" s="167">
        <v>5760.78</v>
      </c>
      <c r="K132" s="167">
        <v>5760.78</v>
      </c>
      <c r="L132" s="167">
        <v>5760.78</v>
      </c>
      <c r="M132" s="167">
        <v>5760.78</v>
      </c>
      <c r="N132" s="281" t="s">
        <v>185</v>
      </c>
      <c r="O132" s="276">
        <f>SUM(B132:M132)</f>
        <v>69129.36</v>
      </c>
      <c r="P132" s="39"/>
      <c r="Q132" s="166" t="s">
        <v>185</v>
      </c>
      <c r="R132" s="179">
        <f t="shared" ref="R132:AC132" si="339">R130+R131</f>
        <v>2613.416667</v>
      </c>
      <c r="S132" s="179">
        <f t="shared" si="339"/>
        <v>2609.916667</v>
      </c>
      <c r="T132" s="179">
        <f t="shared" si="339"/>
        <v>2606.416667</v>
      </c>
      <c r="U132" s="179">
        <f t="shared" si="339"/>
        <v>2602.916667</v>
      </c>
      <c r="V132" s="179">
        <f t="shared" si="339"/>
        <v>2599.416667</v>
      </c>
      <c r="W132" s="179">
        <f t="shared" si="339"/>
        <v>2595.916667</v>
      </c>
      <c r="X132" s="179">
        <f t="shared" si="339"/>
        <v>2592.416667</v>
      </c>
      <c r="Y132" s="179">
        <f t="shared" si="339"/>
        <v>2588.916667</v>
      </c>
      <c r="Z132" s="179">
        <f t="shared" si="339"/>
        <v>2585.416667</v>
      </c>
      <c r="AA132" s="179">
        <f t="shared" si="339"/>
        <v>2581.916667</v>
      </c>
      <c r="AB132" s="179">
        <f t="shared" si="339"/>
        <v>2578.416667</v>
      </c>
      <c r="AC132" s="282">
        <f t="shared" si="339"/>
        <v>2574.916667</v>
      </c>
      <c r="AD132" s="180" t="s">
        <v>185</v>
      </c>
      <c r="AE132" s="270">
        <f>SUM(R132:AC132)</f>
        <v>31130</v>
      </c>
      <c r="AF132" s="39"/>
      <c r="AG132" s="166" t="s">
        <v>185</v>
      </c>
      <c r="AH132" s="175">
        <f t="shared" ref="AH132:AS132" si="340">AH131+AH130</f>
        <v>3564.25</v>
      </c>
      <c r="AI132" s="175">
        <f t="shared" si="340"/>
        <v>3560.75</v>
      </c>
      <c r="AJ132" s="175">
        <f t="shared" si="340"/>
        <v>3557.25</v>
      </c>
      <c r="AK132" s="175">
        <f t="shared" si="340"/>
        <v>3553.75</v>
      </c>
      <c r="AL132" s="175">
        <f t="shared" si="340"/>
        <v>3550.25</v>
      </c>
      <c r="AM132" s="175">
        <f t="shared" si="340"/>
        <v>3546.75</v>
      </c>
      <c r="AN132" s="175">
        <f t="shared" si="340"/>
        <v>3543.25</v>
      </c>
      <c r="AO132" s="175">
        <f t="shared" si="340"/>
        <v>3539.75</v>
      </c>
      <c r="AP132" s="175">
        <f t="shared" si="340"/>
        <v>3536.25</v>
      </c>
      <c r="AQ132" s="175">
        <f t="shared" si="340"/>
        <v>3532.75</v>
      </c>
      <c r="AR132" s="175">
        <f t="shared" si="340"/>
        <v>3529.25</v>
      </c>
      <c r="AS132" s="175">
        <f t="shared" si="340"/>
        <v>3525.75</v>
      </c>
      <c r="AT132" s="174" t="s">
        <v>185</v>
      </c>
      <c r="AU132" s="211">
        <f>SUM(AH132:AS132)</f>
        <v>42540</v>
      </c>
      <c r="AV132" s="39"/>
      <c r="AW132" s="166" t="s">
        <v>185</v>
      </c>
      <c r="AX132" s="175">
        <f t="shared" ref="AX132:BI132" si="341">AX131+AX130</f>
        <v>109173.3333</v>
      </c>
      <c r="AY132" s="175">
        <f t="shared" si="341"/>
        <v>109168.3333</v>
      </c>
      <c r="AZ132" s="175">
        <f t="shared" si="341"/>
        <v>109163.3333</v>
      </c>
      <c r="BA132" s="175">
        <f t="shared" si="341"/>
        <v>109158.3333</v>
      </c>
      <c r="BB132" s="175">
        <f t="shared" si="341"/>
        <v>109153.3333</v>
      </c>
      <c r="BC132" s="175">
        <f t="shared" si="341"/>
        <v>109148.3333</v>
      </c>
      <c r="BD132" s="175">
        <f t="shared" si="341"/>
        <v>109143.3333</v>
      </c>
      <c r="BE132" s="175">
        <f t="shared" si="341"/>
        <v>109138.3333</v>
      </c>
      <c r="BF132" s="175">
        <f t="shared" si="341"/>
        <v>109133.3333</v>
      </c>
      <c r="BG132" s="175">
        <f t="shared" si="341"/>
        <v>109128.3333</v>
      </c>
      <c r="BH132" s="175">
        <f t="shared" si="341"/>
        <v>109123.3333</v>
      </c>
      <c r="BI132" s="175">
        <f t="shared" si="341"/>
        <v>109118.3333</v>
      </c>
      <c r="BJ132" s="174" t="s">
        <v>185</v>
      </c>
      <c r="BK132" s="211">
        <f>SUM(AX132:BI132)</f>
        <v>1309750</v>
      </c>
      <c r="BL132" s="272"/>
      <c r="BM132" s="166" t="s">
        <v>185</v>
      </c>
      <c r="BN132" s="175">
        <f t="shared" ref="BN132:BY132" si="342">BN131+BN130</f>
        <v>4136.208333</v>
      </c>
      <c r="BO132" s="175">
        <f t="shared" si="342"/>
        <v>4132.708333</v>
      </c>
      <c r="BP132" s="175">
        <f t="shared" si="342"/>
        <v>4129.208333</v>
      </c>
      <c r="BQ132" s="175">
        <f t="shared" si="342"/>
        <v>4125.708333</v>
      </c>
      <c r="BR132" s="175">
        <f t="shared" si="342"/>
        <v>4122.208333</v>
      </c>
      <c r="BS132" s="175">
        <f t="shared" si="342"/>
        <v>4118.708333</v>
      </c>
      <c r="BT132" s="175">
        <f t="shared" si="342"/>
        <v>4115.208333</v>
      </c>
      <c r="BU132" s="175">
        <f t="shared" si="342"/>
        <v>4111.708333</v>
      </c>
      <c r="BV132" s="175">
        <f t="shared" si="342"/>
        <v>4108.208333</v>
      </c>
      <c r="BW132" s="175">
        <f t="shared" si="342"/>
        <v>4104.708333</v>
      </c>
      <c r="BX132" s="175">
        <f t="shared" si="342"/>
        <v>4101.208333</v>
      </c>
      <c r="BY132" s="175">
        <f t="shared" si="342"/>
        <v>4097.708333</v>
      </c>
      <c r="BZ132" s="174" t="s">
        <v>185</v>
      </c>
      <c r="CA132" s="184">
        <f>SUM(BN132:BY132)</f>
        <v>49403.5</v>
      </c>
      <c r="CB132" s="39"/>
      <c r="CC132" s="166" t="s">
        <v>185</v>
      </c>
      <c r="CD132" s="175">
        <f t="shared" ref="CD132:CO132" si="343">CD131+CD130</f>
        <v>3794.958333</v>
      </c>
      <c r="CE132" s="175">
        <f t="shared" si="343"/>
        <v>3791.458333</v>
      </c>
      <c r="CF132" s="175">
        <f t="shared" si="343"/>
        <v>3787.958333</v>
      </c>
      <c r="CG132" s="175">
        <f t="shared" si="343"/>
        <v>3784.458333</v>
      </c>
      <c r="CH132" s="175">
        <f t="shared" si="343"/>
        <v>3780.958333</v>
      </c>
      <c r="CI132" s="175">
        <f t="shared" si="343"/>
        <v>3777.458333</v>
      </c>
      <c r="CJ132" s="175">
        <f t="shared" si="343"/>
        <v>3773.958333</v>
      </c>
      <c r="CK132" s="175">
        <f t="shared" si="343"/>
        <v>3770.458333</v>
      </c>
      <c r="CL132" s="175">
        <f t="shared" si="343"/>
        <v>3766.958333</v>
      </c>
      <c r="CM132" s="175">
        <f t="shared" si="343"/>
        <v>3763.458333</v>
      </c>
      <c r="CN132" s="175">
        <f t="shared" si="343"/>
        <v>3759.958333</v>
      </c>
      <c r="CO132" s="175">
        <f t="shared" si="343"/>
        <v>3756.458333</v>
      </c>
      <c r="CP132" s="174" t="s">
        <v>185</v>
      </c>
      <c r="CQ132" s="184">
        <f>SUM(CD132:CO132)</f>
        <v>45308.5</v>
      </c>
      <c r="CR132" s="39"/>
    </row>
    <row r="133" ht="13.5" customHeight="1">
      <c r="A133" s="166" t="s">
        <v>186</v>
      </c>
      <c r="B133" s="167">
        <f>Angebotspaket!E9</f>
        <v>720000</v>
      </c>
      <c r="C133" s="167">
        <f t="shared" ref="C133:M133" si="344">B133-B130</f>
        <v>718800</v>
      </c>
      <c r="D133" s="167">
        <f t="shared" si="344"/>
        <v>717600</v>
      </c>
      <c r="E133" s="167">
        <f t="shared" si="344"/>
        <v>716400</v>
      </c>
      <c r="F133" s="167">
        <f t="shared" si="344"/>
        <v>715200</v>
      </c>
      <c r="G133" s="167">
        <f t="shared" si="344"/>
        <v>714000</v>
      </c>
      <c r="H133" s="167">
        <f t="shared" si="344"/>
        <v>712800</v>
      </c>
      <c r="I133" s="167">
        <f t="shared" si="344"/>
        <v>711600</v>
      </c>
      <c r="J133" s="167">
        <f t="shared" si="344"/>
        <v>710400</v>
      </c>
      <c r="K133" s="167">
        <f t="shared" si="344"/>
        <v>709200</v>
      </c>
      <c r="L133" s="167">
        <f t="shared" si="344"/>
        <v>708000</v>
      </c>
      <c r="M133" s="167">
        <f t="shared" si="344"/>
        <v>706800</v>
      </c>
      <c r="N133" s="284" t="s">
        <v>36</v>
      </c>
      <c r="O133" s="285"/>
      <c r="P133" s="39"/>
      <c r="Q133" s="166" t="s">
        <v>186</v>
      </c>
      <c r="R133" s="179">
        <f>AC127-AC124</f>
        <v>484600</v>
      </c>
      <c r="S133" s="179">
        <f t="shared" ref="S133:AC133" si="345">R133-R130</f>
        <v>483400</v>
      </c>
      <c r="T133" s="179">
        <f t="shared" si="345"/>
        <v>482200</v>
      </c>
      <c r="U133" s="179">
        <f t="shared" si="345"/>
        <v>481000</v>
      </c>
      <c r="V133" s="179">
        <f t="shared" si="345"/>
        <v>479800</v>
      </c>
      <c r="W133" s="179">
        <f t="shared" si="345"/>
        <v>478600</v>
      </c>
      <c r="X133" s="179">
        <f t="shared" si="345"/>
        <v>477400</v>
      </c>
      <c r="Y133" s="179">
        <f t="shared" si="345"/>
        <v>476200</v>
      </c>
      <c r="Z133" s="179">
        <f t="shared" si="345"/>
        <v>475000</v>
      </c>
      <c r="AA133" s="179">
        <f t="shared" si="345"/>
        <v>473800</v>
      </c>
      <c r="AB133" s="179">
        <f t="shared" si="345"/>
        <v>472600</v>
      </c>
      <c r="AC133" s="282">
        <f t="shared" si="345"/>
        <v>471400</v>
      </c>
      <c r="AD133" s="169"/>
      <c r="AE133" s="273"/>
      <c r="AF133" s="39"/>
      <c r="AG133" s="166" t="s">
        <v>186</v>
      </c>
      <c r="AH133" s="175">
        <f>AS127-AS124</f>
        <v>810600</v>
      </c>
      <c r="AI133" s="175">
        <f t="shared" ref="AI133:AS133" si="346">AH133-AH130</f>
        <v>809400</v>
      </c>
      <c r="AJ133" s="175">
        <f t="shared" si="346"/>
        <v>808200</v>
      </c>
      <c r="AK133" s="175">
        <f t="shared" si="346"/>
        <v>807000</v>
      </c>
      <c r="AL133" s="175">
        <f t="shared" si="346"/>
        <v>805800</v>
      </c>
      <c r="AM133" s="175">
        <f t="shared" si="346"/>
        <v>804600</v>
      </c>
      <c r="AN133" s="175">
        <f t="shared" si="346"/>
        <v>803400</v>
      </c>
      <c r="AO133" s="175">
        <f t="shared" si="346"/>
        <v>802200</v>
      </c>
      <c r="AP133" s="175">
        <f t="shared" si="346"/>
        <v>801000</v>
      </c>
      <c r="AQ133" s="175">
        <f t="shared" si="346"/>
        <v>799800</v>
      </c>
      <c r="AR133" s="175">
        <f t="shared" si="346"/>
        <v>798600</v>
      </c>
      <c r="AS133" s="175">
        <f t="shared" si="346"/>
        <v>797400</v>
      </c>
      <c r="AT133" s="186"/>
      <c r="AU133" s="274"/>
      <c r="AV133" s="39"/>
      <c r="AW133" s="166" t="s">
        <v>186</v>
      </c>
      <c r="AX133" s="175">
        <f>BI127-BI124</f>
        <v>25913600</v>
      </c>
      <c r="AY133" s="175">
        <f t="shared" ref="AY133:BI133" si="347">AX133-AX130</f>
        <v>25912400</v>
      </c>
      <c r="AZ133" s="175">
        <f t="shared" si="347"/>
        <v>25911200</v>
      </c>
      <c r="BA133" s="175">
        <f t="shared" si="347"/>
        <v>25910000</v>
      </c>
      <c r="BB133" s="175">
        <f t="shared" si="347"/>
        <v>25908800</v>
      </c>
      <c r="BC133" s="175">
        <f t="shared" si="347"/>
        <v>25907600</v>
      </c>
      <c r="BD133" s="175">
        <f t="shared" si="347"/>
        <v>25906400</v>
      </c>
      <c r="BE133" s="175">
        <f t="shared" si="347"/>
        <v>25905200</v>
      </c>
      <c r="BF133" s="175">
        <f t="shared" si="347"/>
        <v>25904000</v>
      </c>
      <c r="BG133" s="175">
        <f t="shared" si="347"/>
        <v>25902800</v>
      </c>
      <c r="BH133" s="175">
        <f t="shared" si="347"/>
        <v>25901600</v>
      </c>
      <c r="BI133" s="175">
        <f t="shared" si="347"/>
        <v>25900400</v>
      </c>
      <c r="BJ133" s="186"/>
      <c r="BK133" s="274"/>
      <c r="BL133" s="272"/>
      <c r="BM133" s="166" t="s">
        <v>186</v>
      </c>
      <c r="BN133" s="175">
        <f>BY127-BZ127</f>
        <v>1006700</v>
      </c>
      <c r="BO133" s="175">
        <f t="shared" ref="BO133:BY133" si="348">BN133-BN130</f>
        <v>1005500</v>
      </c>
      <c r="BP133" s="175">
        <f t="shared" si="348"/>
        <v>1004300</v>
      </c>
      <c r="BQ133" s="175">
        <f t="shared" si="348"/>
        <v>1003100</v>
      </c>
      <c r="BR133" s="175">
        <f t="shared" si="348"/>
        <v>1001900</v>
      </c>
      <c r="BS133" s="175">
        <f t="shared" si="348"/>
        <v>1000700</v>
      </c>
      <c r="BT133" s="175">
        <f t="shared" si="348"/>
        <v>999500</v>
      </c>
      <c r="BU133" s="175">
        <f t="shared" si="348"/>
        <v>998300</v>
      </c>
      <c r="BV133" s="175">
        <f t="shared" si="348"/>
        <v>997100</v>
      </c>
      <c r="BW133" s="175">
        <f t="shared" si="348"/>
        <v>995900</v>
      </c>
      <c r="BX133" s="175">
        <f t="shared" si="348"/>
        <v>994700</v>
      </c>
      <c r="BY133" s="175">
        <f t="shared" si="348"/>
        <v>993500</v>
      </c>
      <c r="BZ133" s="186"/>
      <c r="CA133" s="173"/>
      <c r="CB133" s="39"/>
      <c r="CC133" s="166" t="s">
        <v>186</v>
      </c>
      <c r="CD133" s="175">
        <f>CO127-CP127</f>
        <v>889700</v>
      </c>
      <c r="CE133" s="175">
        <f t="shared" ref="CE133:CO133" si="349">CD133-CD130</f>
        <v>888500</v>
      </c>
      <c r="CF133" s="175">
        <f t="shared" si="349"/>
        <v>887300</v>
      </c>
      <c r="CG133" s="175">
        <f t="shared" si="349"/>
        <v>886100</v>
      </c>
      <c r="CH133" s="175">
        <f t="shared" si="349"/>
        <v>884900</v>
      </c>
      <c r="CI133" s="175">
        <f t="shared" si="349"/>
        <v>883700</v>
      </c>
      <c r="CJ133" s="175">
        <f t="shared" si="349"/>
        <v>882500</v>
      </c>
      <c r="CK133" s="175">
        <f t="shared" si="349"/>
        <v>881300</v>
      </c>
      <c r="CL133" s="175">
        <f t="shared" si="349"/>
        <v>880100</v>
      </c>
      <c r="CM133" s="175">
        <f t="shared" si="349"/>
        <v>878900</v>
      </c>
      <c r="CN133" s="175">
        <f t="shared" si="349"/>
        <v>877700</v>
      </c>
      <c r="CO133" s="175">
        <f t="shared" si="349"/>
        <v>876500</v>
      </c>
      <c r="CP133" s="186"/>
      <c r="CQ133" s="173"/>
      <c r="CR133" s="39"/>
    </row>
    <row r="134" ht="13.5" customHeight="1">
      <c r="A134" s="166" t="s">
        <v>187</v>
      </c>
      <c r="B134" s="167">
        <v>7500.0</v>
      </c>
      <c r="C134" s="167">
        <v>7500.0</v>
      </c>
      <c r="D134" s="167">
        <v>7500.0</v>
      </c>
      <c r="E134" s="167">
        <v>7500.0</v>
      </c>
      <c r="F134" s="167">
        <v>7500.0</v>
      </c>
      <c r="G134" s="167">
        <v>7500.0</v>
      </c>
      <c r="H134" s="167">
        <v>7500.0</v>
      </c>
      <c r="I134" s="167">
        <v>7500.0</v>
      </c>
      <c r="J134" s="167">
        <v>7500.0</v>
      </c>
      <c r="K134" s="167">
        <v>7500.0</v>
      </c>
      <c r="L134" s="167">
        <v>7500.0</v>
      </c>
      <c r="M134" s="167">
        <v>7500.0</v>
      </c>
      <c r="N134" s="286" t="s">
        <v>197</v>
      </c>
      <c r="O134" s="276">
        <f>SUM(B134:M134)</f>
        <v>90000</v>
      </c>
      <c r="P134" s="39"/>
      <c r="Q134" s="166" t="s">
        <v>187</v>
      </c>
      <c r="R134" s="179">
        <v>3600.0</v>
      </c>
      <c r="S134" s="179">
        <v>3600.0</v>
      </c>
      <c r="T134" s="179">
        <v>3600.0</v>
      </c>
      <c r="U134" s="179">
        <v>3600.0</v>
      </c>
      <c r="V134" s="179">
        <v>3600.0</v>
      </c>
      <c r="W134" s="179">
        <v>3600.0</v>
      </c>
      <c r="X134" s="179">
        <v>3600.0</v>
      </c>
      <c r="Y134" s="179">
        <v>3600.0</v>
      </c>
      <c r="Z134" s="179">
        <v>3600.0</v>
      </c>
      <c r="AA134" s="179">
        <v>3600.0</v>
      </c>
      <c r="AB134" s="179">
        <v>3600.0</v>
      </c>
      <c r="AC134" s="179">
        <v>3600.0</v>
      </c>
      <c r="AD134" s="180" t="s">
        <v>188</v>
      </c>
      <c r="AE134" s="270">
        <f>SUM(R134:AC134)</f>
        <v>43200</v>
      </c>
      <c r="AF134" s="39"/>
      <c r="AG134" s="166" t="s">
        <v>187</v>
      </c>
      <c r="AH134" s="175">
        <v>4600.0</v>
      </c>
      <c r="AI134" s="175">
        <v>4600.0</v>
      </c>
      <c r="AJ134" s="175">
        <v>4600.0</v>
      </c>
      <c r="AK134" s="175">
        <v>4600.0</v>
      </c>
      <c r="AL134" s="175">
        <v>4600.0</v>
      </c>
      <c r="AM134" s="175">
        <v>4600.0</v>
      </c>
      <c r="AN134" s="175">
        <v>4600.0</v>
      </c>
      <c r="AO134" s="175">
        <v>4600.0</v>
      </c>
      <c r="AP134" s="175">
        <v>4600.0</v>
      </c>
      <c r="AQ134" s="175">
        <v>4600.0</v>
      </c>
      <c r="AR134" s="175">
        <v>4600.0</v>
      </c>
      <c r="AS134" s="175">
        <v>4600.0</v>
      </c>
      <c r="AT134" s="187" t="s">
        <v>189</v>
      </c>
      <c r="AU134" s="203">
        <f>SUM(AH134:AS134)</f>
        <v>55200</v>
      </c>
      <c r="AV134" s="39"/>
      <c r="AW134" s="166" t="s">
        <v>187</v>
      </c>
      <c r="AX134" s="175">
        <v>120000.0</v>
      </c>
      <c r="AY134" s="175">
        <v>120000.0</v>
      </c>
      <c r="AZ134" s="175">
        <v>120000.0</v>
      </c>
      <c r="BA134" s="175">
        <v>120000.0</v>
      </c>
      <c r="BB134" s="175">
        <v>120000.0</v>
      </c>
      <c r="BC134" s="175">
        <v>120000.0</v>
      </c>
      <c r="BD134" s="175">
        <v>120000.0</v>
      </c>
      <c r="BE134" s="175">
        <v>120000.0</v>
      </c>
      <c r="BF134" s="175">
        <v>120000.0</v>
      </c>
      <c r="BG134" s="175">
        <v>120000.0</v>
      </c>
      <c r="BH134" s="175">
        <v>120000.0</v>
      </c>
      <c r="BI134" s="175">
        <v>120000.0</v>
      </c>
      <c r="BJ134" s="187" t="s">
        <v>189</v>
      </c>
      <c r="BK134" s="211">
        <f>SUM(AX134:BI134)</f>
        <v>1440000</v>
      </c>
      <c r="BL134" s="272"/>
      <c r="BM134" s="166" t="s">
        <v>187</v>
      </c>
      <c r="BN134" s="175">
        <v>5600.0</v>
      </c>
      <c r="BO134" s="175">
        <v>5600.0</v>
      </c>
      <c r="BP134" s="175">
        <v>5600.0</v>
      </c>
      <c r="BQ134" s="175">
        <v>5600.0</v>
      </c>
      <c r="BR134" s="175">
        <v>5600.0</v>
      </c>
      <c r="BS134" s="175">
        <v>5600.0</v>
      </c>
      <c r="BT134" s="175">
        <v>5600.0</v>
      </c>
      <c r="BU134" s="175">
        <v>5600.0</v>
      </c>
      <c r="BV134" s="175">
        <v>5600.0</v>
      </c>
      <c r="BW134" s="175">
        <v>5600.0</v>
      </c>
      <c r="BX134" s="175">
        <v>5600.0</v>
      </c>
      <c r="BY134" s="175">
        <v>5600.0</v>
      </c>
      <c r="BZ134" s="187" t="s">
        <v>189</v>
      </c>
      <c r="CA134" s="184">
        <f>SUM(BN134:BY134)</f>
        <v>67200</v>
      </c>
      <c r="CB134" s="39"/>
      <c r="CC134" s="166" t="s">
        <v>187</v>
      </c>
      <c r="CD134" s="175">
        <v>5100.0</v>
      </c>
      <c r="CE134" s="175">
        <v>5100.0</v>
      </c>
      <c r="CF134" s="175">
        <v>5100.0</v>
      </c>
      <c r="CG134" s="175">
        <v>5100.0</v>
      </c>
      <c r="CH134" s="175">
        <v>5100.0</v>
      </c>
      <c r="CI134" s="175">
        <v>5100.0</v>
      </c>
      <c r="CJ134" s="175">
        <v>5100.0</v>
      </c>
      <c r="CK134" s="175">
        <v>5100.0</v>
      </c>
      <c r="CL134" s="175">
        <v>5100.0</v>
      </c>
      <c r="CM134" s="175">
        <v>5100.0</v>
      </c>
      <c r="CN134" s="175">
        <v>5100.0</v>
      </c>
      <c r="CO134" s="175">
        <v>5100.0</v>
      </c>
      <c r="CP134" s="187" t="s">
        <v>189</v>
      </c>
      <c r="CQ134" s="184">
        <f>SUM(CD134:CO134)</f>
        <v>61200</v>
      </c>
      <c r="CR134" s="39"/>
    </row>
    <row r="135" ht="13.5" customHeight="1">
      <c r="A135" s="198" t="s">
        <v>169</v>
      </c>
      <c r="B135" s="158" t="s">
        <v>170</v>
      </c>
      <c r="C135" s="158" t="s">
        <v>171</v>
      </c>
      <c r="D135" s="158" t="s">
        <v>172</v>
      </c>
      <c r="E135" s="158" t="s">
        <v>173</v>
      </c>
      <c r="F135" s="158" t="s">
        <v>174</v>
      </c>
      <c r="G135" s="158" t="s">
        <v>175</v>
      </c>
      <c r="H135" s="158" t="s">
        <v>176</v>
      </c>
      <c r="I135" s="158" t="s">
        <v>177</v>
      </c>
      <c r="J135" s="158" t="s">
        <v>178</v>
      </c>
      <c r="K135" s="158" t="s">
        <v>179</v>
      </c>
      <c r="L135" s="158" t="s">
        <v>180</v>
      </c>
      <c r="M135" s="159" t="s">
        <v>181</v>
      </c>
      <c r="N135" s="168"/>
      <c r="O135" s="169"/>
      <c r="P135" s="39"/>
      <c r="Q135" s="198" t="s">
        <v>169</v>
      </c>
      <c r="R135" s="158" t="s">
        <v>170</v>
      </c>
      <c r="S135" s="158" t="s">
        <v>171</v>
      </c>
      <c r="T135" s="158" t="s">
        <v>172</v>
      </c>
      <c r="U135" s="158" t="s">
        <v>173</v>
      </c>
      <c r="V135" s="158" t="s">
        <v>174</v>
      </c>
      <c r="W135" s="158" t="s">
        <v>175</v>
      </c>
      <c r="X135" s="158" t="s">
        <v>176</v>
      </c>
      <c r="Y135" s="158" t="s">
        <v>177</v>
      </c>
      <c r="Z135" s="158" t="s">
        <v>178</v>
      </c>
      <c r="AA135" s="158" t="s">
        <v>179</v>
      </c>
      <c r="AB135" s="158" t="s">
        <v>180</v>
      </c>
      <c r="AC135" s="159" t="s">
        <v>181</v>
      </c>
      <c r="AD135" s="169"/>
      <c r="AE135" s="273"/>
      <c r="AF135" s="39"/>
      <c r="AG135" s="198" t="s">
        <v>169</v>
      </c>
      <c r="AH135" s="158" t="s">
        <v>170</v>
      </c>
      <c r="AI135" s="158" t="s">
        <v>171</v>
      </c>
      <c r="AJ135" s="158" t="s">
        <v>172</v>
      </c>
      <c r="AK135" s="158" t="s">
        <v>173</v>
      </c>
      <c r="AL135" s="158" t="s">
        <v>174</v>
      </c>
      <c r="AM135" s="158" t="s">
        <v>175</v>
      </c>
      <c r="AN135" s="158" t="s">
        <v>176</v>
      </c>
      <c r="AO135" s="158" t="s">
        <v>177</v>
      </c>
      <c r="AP135" s="158" t="s">
        <v>178</v>
      </c>
      <c r="AQ135" s="158" t="s">
        <v>179</v>
      </c>
      <c r="AR135" s="158" t="s">
        <v>180</v>
      </c>
      <c r="AS135" s="159" t="s">
        <v>181</v>
      </c>
      <c r="AT135" s="186"/>
      <c r="AU135" s="274"/>
      <c r="AV135" s="39"/>
      <c r="AW135" s="198" t="s">
        <v>169</v>
      </c>
      <c r="AX135" s="158" t="s">
        <v>170</v>
      </c>
      <c r="AY135" s="158" t="s">
        <v>171</v>
      </c>
      <c r="AZ135" s="158" t="s">
        <v>172</v>
      </c>
      <c r="BA135" s="158" t="s">
        <v>173</v>
      </c>
      <c r="BB135" s="158" t="s">
        <v>174</v>
      </c>
      <c r="BC135" s="158" t="s">
        <v>175</v>
      </c>
      <c r="BD135" s="158" t="s">
        <v>176</v>
      </c>
      <c r="BE135" s="158" t="s">
        <v>177</v>
      </c>
      <c r="BF135" s="158" t="s">
        <v>178</v>
      </c>
      <c r="BG135" s="158" t="s">
        <v>179</v>
      </c>
      <c r="BH135" s="158" t="s">
        <v>180</v>
      </c>
      <c r="BI135" s="159" t="s">
        <v>181</v>
      </c>
      <c r="BJ135" s="200"/>
      <c r="BK135" s="274"/>
      <c r="BL135" s="272"/>
      <c r="BM135" s="198" t="s">
        <v>169</v>
      </c>
      <c r="BN135" s="158" t="s">
        <v>170</v>
      </c>
      <c r="BO135" s="158" t="s">
        <v>171</v>
      </c>
      <c r="BP135" s="158" t="s">
        <v>172</v>
      </c>
      <c r="BQ135" s="158" t="s">
        <v>173</v>
      </c>
      <c r="BR135" s="158" t="s">
        <v>174</v>
      </c>
      <c r="BS135" s="158" t="s">
        <v>175</v>
      </c>
      <c r="BT135" s="158" t="s">
        <v>176</v>
      </c>
      <c r="BU135" s="158" t="s">
        <v>177</v>
      </c>
      <c r="BV135" s="158" t="s">
        <v>178</v>
      </c>
      <c r="BW135" s="158" t="s">
        <v>179</v>
      </c>
      <c r="BX135" s="158" t="s">
        <v>180</v>
      </c>
      <c r="BY135" s="159" t="s">
        <v>181</v>
      </c>
      <c r="BZ135" s="169"/>
      <c r="CA135" s="173"/>
      <c r="CB135" s="39"/>
      <c r="CC135" s="198" t="s">
        <v>169</v>
      </c>
      <c r="CD135" s="158" t="s">
        <v>170</v>
      </c>
      <c r="CE135" s="158" t="s">
        <v>171</v>
      </c>
      <c r="CF135" s="158" t="s">
        <v>172</v>
      </c>
      <c r="CG135" s="158" t="s">
        <v>173</v>
      </c>
      <c r="CH135" s="158" t="s">
        <v>174</v>
      </c>
      <c r="CI135" s="158" t="s">
        <v>175</v>
      </c>
      <c r="CJ135" s="158" t="s">
        <v>176</v>
      </c>
      <c r="CK135" s="158" t="s">
        <v>177</v>
      </c>
      <c r="CL135" s="158" t="s">
        <v>178</v>
      </c>
      <c r="CM135" s="158" t="s">
        <v>179</v>
      </c>
      <c r="CN135" s="158" t="s">
        <v>180</v>
      </c>
      <c r="CO135" s="159" t="s">
        <v>181</v>
      </c>
      <c r="CP135" s="169"/>
      <c r="CQ135" s="173"/>
      <c r="CR135" s="39"/>
    </row>
    <row r="136" ht="13.5" customHeight="1">
      <c r="A136" s="166" t="s">
        <v>182</v>
      </c>
      <c r="B136" s="167">
        <v>1200.0</v>
      </c>
      <c r="C136" s="167">
        <v>1200.0</v>
      </c>
      <c r="D136" s="167">
        <v>1200.0</v>
      </c>
      <c r="E136" s="167">
        <v>1200.0</v>
      </c>
      <c r="F136" s="167">
        <v>1200.0</v>
      </c>
      <c r="G136" s="167">
        <v>1200.0</v>
      </c>
      <c r="H136" s="167">
        <v>1200.0</v>
      </c>
      <c r="I136" s="167">
        <v>1200.0</v>
      </c>
      <c r="J136" s="167">
        <v>1200.0</v>
      </c>
      <c r="K136" s="167">
        <v>1200.0</v>
      </c>
      <c r="L136" s="167">
        <v>1200.0</v>
      </c>
      <c r="M136" s="167">
        <v>1200.0</v>
      </c>
      <c r="N136" s="168" t="s">
        <v>190</v>
      </c>
      <c r="O136" s="279">
        <f>O134-O132</f>
        <v>20870.64</v>
      </c>
      <c r="P136" s="39"/>
      <c r="Q136" s="166" t="s">
        <v>182</v>
      </c>
      <c r="R136" s="167">
        <v>1200.0</v>
      </c>
      <c r="S136" s="167">
        <v>1200.0</v>
      </c>
      <c r="T136" s="167">
        <v>1200.0</v>
      </c>
      <c r="U136" s="167">
        <v>1200.0</v>
      </c>
      <c r="V136" s="167">
        <v>1200.0</v>
      </c>
      <c r="W136" s="167">
        <v>1200.0</v>
      </c>
      <c r="X136" s="167">
        <v>1200.0</v>
      </c>
      <c r="Y136" s="167">
        <v>1200.0</v>
      </c>
      <c r="Z136" s="167">
        <v>1200.0</v>
      </c>
      <c r="AA136" s="167">
        <v>1200.0</v>
      </c>
      <c r="AB136" s="167">
        <v>1200.0</v>
      </c>
      <c r="AC136" s="167">
        <v>1200.0</v>
      </c>
      <c r="AD136" s="202" t="s">
        <v>190</v>
      </c>
      <c r="AE136" s="270">
        <f>AE134-AE132</f>
        <v>12070</v>
      </c>
      <c r="AF136" s="39"/>
      <c r="AG136" s="166" t="s">
        <v>182</v>
      </c>
      <c r="AH136" s="167">
        <v>1200.0</v>
      </c>
      <c r="AI136" s="167">
        <v>1200.0</v>
      </c>
      <c r="AJ136" s="167">
        <v>1200.0</v>
      </c>
      <c r="AK136" s="167">
        <v>1200.0</v>
      </c>
      <c r="AL136" s="167">
        <v>1200.0</v>
      </c>
      <c r="AM136" s="167">
        <v>1200.0</v>
      </c>
      <c r="AN136" s="167">
        <v>1200.0</v>
      </c>
      <c r="AO136" s="167">
        <v>1200.0</v>
      </c>
      <c r="AP136" s="167">
        <v>1200.0</v>
      </c>
      <c r="AQ136" s="167">
        <v>1200.0</v>
      </c>
      <c r="AR136" s="167">
        <v>1200.0</v>
      </c>
      <c r="AS136" s="167">
        <v>1200.0</v>
      </c>
      <c r="AT136" s="174" t="s">
        <v>183</v>
      </c>
      <c r="AU136" s="211">
        <f>AU134-AU132</f>
        <v>12660</v>
      </c>
      <c r="AV136" s="39"/>
      <c r="AW136" s="166" t="s">
        <v>182</v>
      </c>
      <c r="AX136" s="167">
        <v>1200.0</v>
      </c>
      <c r="AY136" s="167">
        <v>1200.0</v>
      </c>
      <c r="AZ136" s="167">
        <v>1200.0</v>
      </c>
      <c r="BA136" s="167">
        <v>1200.0</v>
      </c>
      <c r="BB136" s="167">
        <v>1200.0</v>
      </c>
      <c r="BC136" s="167">
        <v>1200.0</v>
      </c>
      <c r="BD136" s="167">
        <v>1200.0</v>
      </c>
      <c r="BE136" s="167">
        <v>1200.0</v>
      </c>
      <c r="BF136" s="167">
        <v>1200.0</v>
      </c>
      <c r="BG136" s="167">
        <v>1200.0</v>
      </c>
      <c r="BH136" s="167">
        <v>1200.0</v>
      </c>
      <c r="BI136" s="167">
        <v>1200.0</v>
      </c>
      <c r="BJ136" s="174" t="s">
        <v>183</v>
      </c>
      <c r="BK136" s="211">
        <f>BK134-BK132</f>
        <v>130250</v>
      </c>
      <c r="BL136" s="272"/>
      <c r="BM136" s="166" t="s">
        <v>182</v>
      </c>
      <c r="BN136" s="167">
        <v>1200.0</v>
      </c>
      <c r="BO136" s="167">
        <v>1200.0</v>
      </c>
      <c r="BP136" s="167">
        <v>1200.0</v>
      </c>
      <c r="BQ136" s="167">
        <v>1200.0</v>
      </c>
      <c r="BR136" s="167">
        <v>1200.0</v>
      </c>
      <c r="BS136" s="167">
        <v>1200.0</v>
      </c>
      <c r="BT136" s="167">
        <v>1200.0</v>
      </c>
      <c r="BU136" s="167">
        <v>1200.0</v>
      </c>
      <c r="BV136" s="167">
        <v>1200.0</v>
      </c>
      <c r="BW136" s="167">
        <v>1200.0</v>
      </c>
      <c r="BX136" s="167">
        <v>1200.0</v>
      </c>
      <c r="BY136" s="167">
        <v>1200.0</v>
      </c>
      <c r="BZ136" s="174" t="s">
        <v>183</v>
      </c>
      <c r="CA136" s="184">
        <f>CA134-CA132</f>
        <v>17796.5</v>
      </c>
      <c r="CB136" s="39"/>
      <c r="CC136" s="166" t="s">
        <v>182</v>
      </c>
      <c r="CD136" s="167">
        <v>1200.0</v>
      </c>
      <c r="CE136" s="167">
        <v>1200.0</v>
      </c>
      <c r="CF136" s="167">
        <v>1200.0</v>
      </c>
      <c r="CG136" s="167">
        <v>1200.0</v>
      </c>
      <c r="CH136" s="167">
        <v>1200.0</v>
      </c>
      <c r="CI136" s="167">
        <v>1200.0</v>
      </c>
      <c r="CJ136" s="167">
        <v>1200.0</v>
      </c>
      <c r="CK136" s="167">
        <v>1200.0</v>
      </c>
      <c r="CL136" s="167">
        <v>1200.0</v>
      </c>
      <c r="CM136" s="167">
        <v>1200.0</v>
      </c>
      <c r="CN136" s="167">
        <v>1200.0</v>
      </c>
      <c r="CO136" s="167">
        <v>1200.0</v>
      </c>
      <c r="CP136" s="174" t="s">
        <v>183</v>
      </c>
      <c r="CQ136" s="199">
        <f>CQ134-CQ132</f>
        <v>15891.5</v>
      </c>
      <c r="CR136" s="39"/>
    </row>
    <row r="137" ht="15.0" customHeight="1">
      <c r="A137" s="166" t="s">
        <v>184</v>
      </c>
      <c r="B137" s="167">
        <f t="shared" ref="B137:M137" si="350">B139*3.5%/12</f>
        <v>2058</v>
      </c>
      <c r="C137" s="167">
        <f t="shared" si="350"/>
        <v>2054.5</v>
      </c>
      <c r="D137" s="167">
        <f t="shared" si="350"/>
        <v>2051</v>
      </c>
      <c r="E137" s="167">
        <f t="shared" si="350"/>
        <v>2047.5</v>
      </c>
      <c r="F137" s="167">
        <f t="shared" si="350"/>
        <v>2044</v>
      </c>
      <c r="G137" s="167">
        <f t="shared" si="350"/>
        <v>2040.5</v>
      </c>
      <c r="H137" s="167">
        <f t="shared" si="350"/>
        <v>2037</v>
      </c>
      <c r="I137" s="167">
        <f t="shared" si="350"/>
        <v>2033.5</v>
      </c>
      <c r="J137" s="167">
        <f t="shared" si="350"/>
        <v>2030</v>
      </c>
      <c r="K137" s="167">
        <f t="shared" si="350"/>
        <v>2026.5</v>
      </c>
      <c r="L137" s="167">
        <f t="shared" si="350"/>
        <v>2023</v>
      </c>
      <c r="M137" s="167">
        <f t="shared" si="350"/>
        <v>2019.5</v>
      </c>
      <c r="N137" s="168" t="s">
        <v>36</v>
      </c>
      <c r="O137" s="169"/>
      <c r="P137" s="39"/>
      <c r="Q137" s="166" t="s">
        <v>184</v>
      </c>
      <c r="R137" s="167">
        <f t="shared" ref="R137:AC137" si="351">R139*3.5%/12</f>
        <v>1371.416667</v>
      </c>
      <c r="S137" s="167">
        <f t="shared" si="351"/>
        <v>1367.916667</v>
      </c>
      <c r="T137" s="167">
        <f t="shared" si="351"/>
        <v>1364.416667</v>
      </c>
      <c r="U137" s="167">
        <f t="shared" si="351"/>
        <v>1360.916667</v>
      </c>
      <c r="V137" s="167">
        <f t="shared" si="351"/>
        <v>1357.416667</v>
      </c>
      <c r="W137" s="167">
        <f t="shared" si="351"/>
        <v>1353.916667</v>
      </c>
      <c r="X137" s="167">
        <f t="shared" si="351"/>
        <v>1350.416667</v>
      </c>
      <c r="Y137" s="167">
        <f t="shared" si="351"/>
        <v>1346.916667</v>
      </c>
      <c r="Z137" s="167">
        <f t="shared" si="351"/>
        <v>1343.416667</v>
      </c>
      <c r="AA137" s="167">
        <f t="shared" si="351"/>
        <v>1339.916667</v>
      </c>
      <c r="AB137" s="167">
        <f t="shared" si="351"/>
        <v>1336.416667</v>
      </c>
      <c r="AC137" s="167">
        <f t="shared" si="351"/>
        <v>1332.916667</v>
      </c>
      <c r="AD137" s="169"/>
      <c r="AE137" s="273"/>
      <c r="AF137" s="39"/>
      <c r="AG137" s="166" t="s">
        <v>184</v>
      </c>
      <c r="AH137" s="175">
        <f t="shared" ref="AH137:AS137" si="352">AH139*3.5%/12</f>
        <v>2322.25</v>
      </c>
      <c r="AI137" s="175">
        <f t="shared" si="352"/>
        <v>2318.75</v>
      </c>
      <c r="AJ137" s="175">
        <f t="shared" si="352"/>
        <v>2315.25</v>
      </c>
      <c r="AK137" s="175">
        <f t="shared" si="352"/>
        <v>2311.75</v>
      </c>
      <c r="AL137" s="175">
        <f t="shared" si="352"/>
        <v>2308.25</v>
      </c>
      <c r="AM137" s="175">
        <f t="shared" si="352"/>
        <v>2304.75</v>
      </c>
      <c r="AN137" s="175">
        <f t="shared" si="352"/>
        <v>2301.25</v>
      </c>
      <c r="AO137" s="175">
        <f t="shared" si="352"/>
        <v>2297.75</v>
      </c>
      <c r="AP137" s="175">
        <f t="shared" si="352"/>
        <v>2294.25</v>
      </c>
      <c r="AQ137" s="175">
        <f t="shared" si="352"/>
        <v>2290.75</v>
      </c>
      <c r="AR137" s="175">
        <f t="shared" si="352"/>
        <v>2287.25</v>
      </c>
      <c r="AS137" s="175">
        <f t="shared" si="352"/>
        <v>2283.75</v>
      </c>
      <c r="AT137" s="176"/>
      <c r="AU137" s="274"/>
      <c r="AV137" s="39"/>
      <c r="AW137" s="166" t="s">
        <v>184</v>
      </c>
      <c r="AX137" s="175">
        <f t="shared" ref="AX137:BI137" si="353">AX139*5%/12</f>
        <v>107913.3333</v>
      </c>
      <c r="AY137" s="175">
        <f t="shared" si="353"/>
        <v>107908.3333</v>
      </c>
      <c r="AZ137" s="175">
        <f t="shared" si="353"/>
        <v>107903.3333</v>
      </c>
      <c r="BA137" s="175">
        <f t="shared" si="353"/>
        <v>107898.3333</v>
      </c>
      <c r="BB137" s="175">
        <f t="shared" si="353"/>
        <v>107893.3333</v>
      </c>
      <c r="BC137" s="175">
        <f t="shared" si="353"/>
        <v>107888.3333</v>
      </c>
      <c r="BD137" s="175">
        <f t="shared" si="353"/>
        <v>107883.3333</v>
      </c>
      <c r="BE137" s="175">
        <f t="shared" si="353"/>
        <v>107878.3333</v>
      </c>
      <c r="BF137" s="175">
        <f t="shared" si="353"/>
        <v>107873.3333</v>
      </c>
      <c r="BG137" s="175">
        <f t="shared" si="353"/>
        <v>107868.3333</v>
      </c>
      <c r="BH137" s="175">
        <f t="shared" si="353"/>
        <v>107863.3333</v>
      </c>
      <c r="BI137" s="175">
        <f t="shared" si="353"/>
        <v>107858.3333</v>
      </c>
      <c r="BJ137" s="176"/>
      <c r="BK137" s="274"/>
      <c r="BL137" s="272"/>
      <c r="BM137" s="166" t="s">
        <v>184</v>
      </c>
      <c r="BN137" s="175">
        <f t="shared" ref="BN137:BY137" si="354">BN139*3.5%/12</f>
        <v>2894.208333</v>
      </c>
      <c r="BO137" s="175">
        <f t="shared" si="354"/>
        <v>2890.708333</v>
      </c>
      <c r="BP137" s="175">
        <f t="shared" si="354"/>
        <v>2887.208333</v>
      </c>
      <c r="BQ137" s="175">
        <f t="shared" si="354"/>
        <v>2883.708333</v>
      </c>
      <c r="BR137" s="175">
        <f t="shared" si="354"/>
        <v>2880.208333</v>
      </c>
      <c r="BS137" s="175">
        <f t="shared" si="354"/>
        <v>2876.708333</v>
      </c>
      <c r="BT137" s="175">
        <f t="shared" si="354"/>
        <v>2873.208333</v>
      </c>
      <c r="BU137" s="175">
        <f t="shared" si="354"/>
        <v>2869.708333</v>
      </c>
      <c r="BV137" s="175">
        <f t="shared" si="354"/>
        <v>2866.208333</v>
      </c>
      <c r="BW137" s="175">
        <f t="shared" si="354"/>
        <v>2862.708333</v>
      </c>
      <c r="BX137" s="175">
        <f t="shared" si="354"/>
        <v>2859.208333</v>
      </c>
      <c r="BY137" s="175">
        <f t="shared" si="354"/>
        <v>2855.708333</v>
      </c>
      <c r="BZ137" s="176"/>
      <c r="CA137" s="173"/>
      <c r="CB137" s="39"/>
      <c r="CC137" s="166" t="s">
        <v>184</v>
      </c>
      <c r="CD137" s="175">
        <f t="shared" ref="CD137:CO137" si="355">CD139*3.5%/12</f>
        <v>2552.958333</v>
      </c>
      <c r="CE137" s="175">
        <f t="shared" si="355"/>
        <v>2549.458333</v>
      </c>
      <c r="CF137" s="175">
        <f t="shared" si="355"/>
        <v>2545.958333</v>
      </c>
      <c r="CG137" s="175">
        <f t="shared" si="355"/>
        <v>2542.458333</v>
      </c>
      <c r="CH137" s="175">
        <f t="shared" si="355"/>
        <v>2538.958333</v>
      </c>
      <c r="CI137" s="175">
        <f t="shared" si="355"/>
        <v>2535.458333</v>
      </c>
      <c r="CJ137" s="175">
        <f t="shared" si="355"/>
        <v>2531.958333</v>
      </c>
      <c r="CK137" s="175">
        <f t="shared" si="355"/>
        <v>2528.458333</v>
      </c>
      <c r="CL137" s="175">
        <f t="shared" si="355"/>
        <v>2524.958333</v>
      </c>
      <c r="CM137" s="175">
        <f t="shared" si="355"/>
        <v>2521.458333</v>
      </c>
      <c r="CN137" s="175">
        <f t="shared" si="355"/>
        <v>2517.958333</v>
      </c>
      <c r="CO137" s="175">
        <f t="shared" si="355"/>
        <v>2514.458333</v>
      </c>
      <c r="CP137" s="176"/>
      <c r="CQ137" s="173"/>
      <c r="CR137" s="39"/>
    </row>
    <row r="138" ht="13.5" customHeight="1">
      <c r="A138" s="166" t="s">
        <v>185</v>
      </c>
      <c r="B138" s="167">
        <v>5760.78</v>
      </c>
      <c r="C138" s="167">
        <v>5760.78</v>
      </c>
      <c r="D138" s="167">
        <v>5760.78</v>
      </c>
      <c r="E138" s="167">
        <v>5760.78</v>
      </c>
      <c r="F138" s="167">
        <v>5760.78</v>
      </c>
      <c r="G138" s="167">
        <v>5760.78</v>
      </c>
      <c r="H138" s="167">
        <v>5760.78</v>
      </c>
      <c r="I138" s="167">
        <v>5760.78</v>
      </c>
      <c r="J138" s="167">
        <v>5760.78</v>
      </c>
      <c r="K138" s="167">
        <v>5760.78</v>
      </c>
      <c r="L138" s="167">
        <v>5760.78</v>
      </c>
      <c r="M138" s="167">
        <v>5760.78</v>
      </c>
      <c r="N138" s="281" t="s">
        <v>185</v>
      </c>
      <c r="O138" s="276">
        <f>SUM(B138:M138)</f>
        <v>69129.36</v>
      </c>
      <c r="P138" s="39"/>
      <c r="Q138" s="166" t="s">
        <v>185</v>
      </c>
      <c r="R138" s="179">
        <v>5975.49</v>
      </c>
      <c r="S138" s="179">
        <f t="shared" ref="S138:AC138" si="356">S136+S137</f>
        <v>2567.916667</v>
      </c>
      <c r="T138" s="179">
        <f t="shared" si="356"/>
        <v>2564.416667</v>
      </c>
      <c r="U138" s="179">
        <f t="shared" si="356"/>
        <v>2560.916667</v>
      </c>
      <c r="V138" s="179">
        <f t="shared" si="356"/>
        <v>2557.416667</v>
      </c>
      <c r="W138" s="179">
        <f t="shared" si="356"/>
        <v>2553.916667</v>
      </c>
      <c r="X138" s="179">
        <f t="shared" si="356"/>
        <v>2550.416667</v>
      </c>
      <c r="Y138" s="179">
        <f t="shared" si="356"/>
        <v>2546.916667</v>
      </c>
      <c r="Z138" s="179">
        <f t="shared" si="356"/>
        <v>2543.416667</v>
      </c>
      <c r="AA138" s="179">
        <f t="shared" si="356"/>
        <v>2539.916667</v>
      </c>
      <c r="AB138" s="179">
        <f t="shared" si="356"/>
        <v>2536.416667</v>
      </c>
      <c r="AC138" s="282">
        <f t="shared" si="356"/>
        <v>2532.916667</v>
      </c>
      <c r="AD138" s="180" t="s">
        <v>185</v>
      </c>
      <c r="AE138" s="270">
        <f>SUM(R138:AC138)</f>
        <v>34030.07333</v>
      </c>
      <c r="AF138" s="39"/>
      <c r="AG138" s="166" t="s">
        <v>185</v>
      </c>
      <c r="AH138" s="175">
        <f t="shared" ref="AH138:AS138" si="357">AH137+AH136</f>
        <v>3522.25</v>
      </c>
      <c r="AI138" s="175">
        <f t="shared" si="357"/>
        <v>3518.75</v>
      </c>
      <c r="AJ138" s="175">
        <f t="shared" si="357"/>
        <v>3515.25</v>
      </c>
      <c r="AK138" s="175">
        <f t="shared" si="357"/>
        <v>3511.75</v>
      </c>
      <c r="AL138" s="175">
        <f t="shared" si="357"/>
        <v>3508.25</v>
      </c>
      <c r="AM138" s="175">
        <f t="shared" si="357"/>
        <v>3504.75</v>
      </c>
      <c r="AN138" s="175">
        <f t="shared" si="357"/>
        <v>3501.25</v>
      </c>
      <c r="AO138" s="175">
        <f t="shared" si="357"/>
        <v>3497.75</v>
      </c>
      <c r="AP138" s="175">
        <f t="shared" si="357"/>
        <v>3494.25</v>
      </c>
      <c r="AQ138" s="175">
        <f t="shared" si="357"/>
        <v>3490.75</v>
      </c>
      <c r="AR138" s="175">
        <f t="shared" si="357"/>
        <v>3487.25</v>
      </c>
      <c r="AS138" s="175">
        <f t="shared" si="357"/>
        <v>3483.75</v>
      </c>
      <c r="AT138" s="174" t="s">
        <v>185</v>
      </c>
      <c r="AU138" s="211">
        <f>SUM(AH138:AS138)</f>
        <v>42036</v>
      </c>
      <c r="AV138" s="39"/>
      <c r="AW138" s="166" t="s">
        <v>185</v>
      </c>
      <c r="AX138" s="175">
        <f t="shared" ref="AX138:BI138" si="358">AX137+AX136</f>
        <v>109113.3333</v>
      </c>
      <c r="AY138" s="175">
        <f t="shared" si="358"/>
        <v>109108.3333</v>
      </c>
      <c r="AZ138" s="175">
        <f t="shared" si="358"/>
        <v>109103.3333</v>
      </c>
      <c r="BA138" s="175">
        <f t="shared" si="358"/>
        <v>109098.3333</v>
      </c>
      <c r="BB138" s="175">
        <f t="shared" si="358"/>
        <v>109093.3333</v>
      </c>
      <c r="BC138" s="175">
        <f t="shared" si="358"/>
        <v>109088.3333</v>
      </c>
      <c r="BD138" s="175">
        <f t="shared" si="358"/>
        <v>109083.3333</v>
      </c>
      <c r="BE138" s="175">
        <f t="shared" si="358"/>
        <v>109078.3333</v>
      </c>
      <c r="BF138" s="175">
        <f t="shared" si="358"/>
        <v>109073.3333</v>
      </c>
      <c r="BG138" s="175">
        <f t="shared" si="358"/>
        <v>109068.3333</v>
      </c>
      <c r="BH138" s="175">
        <f t="shared" si="358"/>
        <v>109063.3333</v>
      </c>
      <c r="BI138" s="175">
        <f t="shared" si="358"/>
        <v>109058.3333</v>
      </c>
      <c r="BJ138" s="174" t="s">
        <v>185</v>
      </c>
      <c r="BK138" s="211">
        <f>SUM(AX138:BI138)</f>
        <v>1309030</v>
      </c>
      <c r="BL138" s="272"/>
      <c r="BM138" s="166" t="s">
        <v>185</v>
      </c>
      <c r="BN138" s="175">
        <f t="shared" ref="BN138:BY138" si="359">BN137+BN136</f>
        <v>4094.208333</v>
      </c>
      <c r="BO138" s="175">
        <f t="shared" si="359"/>
        <v>4090.708333</v>
      </c>
      <c r="BP138" s="175">
        <f t="shared" si="359"/>
        <v>4087.208333</v>
      </c>
      <c r="BQ138" s="175">
        <f t="shared" si="359"/>
        <v>4083.708333</v>
      </c>
      <c r="BR138" s="175">
        <f t="shared" si="359"/>
        <v>4080.208333</v>
      </c>
      <c r="BS138" s="175">
        <f t="shared" si="359"/>
        <v>4076.708333</v>
      </c>
      <c r="BT138" s="175">
        <f t="shared" si="359"/>
        <v>4073.208333</v>
      </c>
      <c r="BU138" s="175">
        <f t="shared" si="359"/>
        <v>4069.708333</v>
      </c>
      <c r="BV138" s="175">
        <f t="shared" si="359"/>
        <v>4066.208333</v>
      </c>
      <c r="BW138" s="175">
        <f t="shared" si="359"/>
        <v>4062.708333</v>
      </c>
      <c r="BX138" s="175">
        <f t="shared" si="359"/>
        <v>4059.208333</v>
      </c>
      <c r="BY138" s="175">
        <f t="shared" si="359"/>
        <v>4055.708333</v>
      </c>
      <c r="BZ138" s="174" t="s">
        <v>185</v>
      </c>
      <c r="CA138" s="184">
        <f>SUM(BN138:BY138)</f>
        <v>48899.5</v>
      </c>
      <c r="CB138" s="39"/>
      <c r="CC138" s="166" t="s">
        <v>185</v>
      </c>
      <c r="CD138" s="175">
        <f t="shared" ref="CD138:CO138" si="360">CD137+CD136</f>
        <v>3752.958333</v>
      </c>
      <c r="CE138" s="175">
        <f t="shared" si="360"/>
        <v>3749.458333</v>
      </c>
      <c r="CF138" s="175">
        <f t="shared" si="360"/>
        <v>3745.958333</v>
      </c>
      <c r="CG138" s="175">
        <f t="shared" si="360"/>
        <v>3742.458333</v>
      </c>
      <c r="CH138" s="175">
        <f t="shared" si="360"/>
        <v>3738.958333</v>
      </c>
      <c r="CI138" s="175">
        <f t="shared" si="360"/>
        <v>3735.458333</v>
      </c>
      <c r="CJ138" s="175">
        <f t="shared" si="360"/>
        <v>3731.958333</v>
      </c>
      <c r="CK138" s="175">
        <f t="shared" si="360"/>
        <v>3728.458333</v>
      </c>
      <c r="CL138" s="175">
        <f t="shared" si="360"/>
        <v>3724.958333</v>
      </c>
      <c r="CM138" s="175">
        <f t="shared" si="360"/>
        <v>3721.458333</v>
      </c>
      <c r="CN138" s="175">
        <f t="shared" si="360"/>
        <v>3717.958333</v>
      </c>
      <c r="CO138" s="175">
        <f t="shared" si="360"/>
        <v>3714.458333</v>
      </c>
      <c r="CP138" s="174" t="s">
        <v>185</v>
      </c>
      <c r="CQ138" s="184">
        <f>SUM(CD138:CO138)</f>
        <v>44804.5</v>
      </c>
      <c r="CR138" s="39"/>
    </row>
    <row r="139" ht="15.75" customHeight="1">
      <c r="A139" s="166" t="s">
        <v>186</v>
      </c>
      <c r="B139" s="167">
        <f>M133-M130</f>
        <v>705600</v>
      </c>
      <c r="C139" s="167">
        <f t="shared" ref="C139:M139" si="361">B139-B136</f>
        <v>704400</v>
      </c>
      <c r="D139" s="167">
        <f t="shared" si="361"/>
        <v>703200</v>
      </c>
      <c r="E139" s="167">
        <f t="shared" si="361"/>
        <v>702000</v>
      </c>
      <c r="F139" s="167">
        <f t="shared" si="361"/>
        <v>700800</v>
      </c>
      <c r="G139" s="167">
        <f t="shared" si="361"/>
        <v>699600</v>
      </c>
      <c r="H139" s="167">
        <f t="shared" si="361"/>
        <v>698400</v>
      </c>
      <c r="I139" s="167">
        <f t="shared" si="361"/>
        <v>697200</v>
      </c>
      <c r="J139" s="167">
        <f t="shared" si="361"/>
        <v>696000</v>
      </c>
      <c r="K139" s="167">
        <f t="shared" si="361"/>
        <v>694800</v>
      </c>
      <c r="L139" s="167">
        <f t="shared" si="361"/>
        <v>693600</v>
      </c>
      <c r="M139" s="167">
        <f t="shared" si="361"/>
        <v>692400</v>
      </c>
      <c r="N139" s="284" t="s">
        <v>36</v>
      </c>
      <c r="O139" s="287" t="s">
        <v>198</v>
      </c>
      <c r="P139" s="39"/>
      <c r="Q139" s="166" t="s">
        <v>186</v>
      </c>
      <c r="R139" s="179">
        <f>AC133-AC130</f>
        <v>470200</v>
      </c>
      <c r="S139" s="179">
        <f t="shared" ref="S139:AC139" si="362">R139-R136</f>
        <v>469000</v>
      </c>
      <c r="T139" s="179">
        <f t="shared" si="362"/>
        <v>467800</v>
      </c>
      <c r="U139" s="179">
        <f t="shared" si="362"/>
        <v>466600</v>
      </c>
      <c r="V139" s="179">
        <f t="shared" si="362"/>
        <v>465400</v>
      </c>
      <c r="W139" s="179">
        <f t="shared" si="362"/>
        <v>464200</v>
      </c>
      <c r="X139" s="179">
        <f t="shared" si="362"/>
        <v>463000</v>
      </c>
      <c r="Y139" s="179">
        <f t="shared" si="362"/>
        <v>461800</v>
      </c>
      <c r="Z139" s="179">
        <f t="shared" si="362"/>
        <v>460600</v>
      </c>
      <c r="AA139" s="179">
        <f t="shared" si="362"/>
        <v>459400</v>
      </c>
      <c r="AB139" s="179">
        <f t="shared" si="362"/>
        <v>458200</v>
      </c>
      <c r="AC139" s="282">
        <f t="shared" si="362"/>
        <v>457000</v>
      </c>
      <c r="AD139" s="169"/>
      <c r="AE139" s="273"/>
      <c r="AF139" s="39"/>
      <c r="AG139" s="166" t="s">
        <v>186</v>
      </c>
      <c r="AH139" s="175">
        <f>AS133-AS130</f>
        <v>796200</v>
      </c>
      <c r="AI139" s="175">
        <f t="shared" ref="AI139:AS139" si="363">AH139-AH136</f>
        <v>795000</v>
      </c>
      <c r="AJ139" s="175">
        <f t="shared" si="363"/>
        <v>793800</v>
      </c>
      <c r="AK139" s="175">
        <f t="shared" si="363"/>
        <v>792600</v>
      </c>
      <c r="AL139" s="175">
        <f t="shared" si="363"/>
        <v>791400</v>
      </c>
      <c r="AM139" s="175">
        <f t="shared" si="363"/>
        <v>790200</v>
      </c>
      <c r="AN139" s="175">
        <f t="shared" si="363"/>
        <v>789000</v>
      </c>
      <c r="AO139" s="175">
        <f t="shared" si="363"/>
        <v>787800</v>
      </c>
      <c r="AP139" s="175">
        <f t="shared" si="363"/>
        <v>786600</v>
      </c>
      <c r="AQ139" s="175">
        <f t="shared" si="363"/>
        <v>785400</v>
      </c>
      <c r="AR139" s="175">
        <f t="shared" si="363"/>
        <v>784200</v>
      </c>
      <c r="AS139" s="175">
        <f t="shared" si="363"/>
        <v>783000</v>
      </c>
      <c r="AT139" s="186"/>
      <c r="AU139" s="274"/>
      <c r="AV139" s="39"/>
      <c r="AW139" s="166" t="s">
        <v>186</v>
      </c>
      <c r="AX139" s="175">
        <f>BI133-BI130</f>
        <v>25899200</v>
      </c>
      <c r="AY139" s="175">
        <f t="shared" ref="AY139:BI139" si="364">AX139-AX136</f>
        <v>25898000</v>
      </c>
      <c r="AZ139" s="175">
        <f t="shared" si="364"/>
        <v>25896800</v>
      </c>
      <c r="BA139" s="175">
        <f t="shared" si="364"/>
        <v>25895600</v>
      </c>
      <c r="BB139" s="175">
        <f t="shared" si="364"/>
        <v>25894400</v>
      </c>
      <c r="BC139" s="175">
        <f t="shared" si="364"/>
        <v>25893200</v>
      </c>
      <c r="BD139" s="175">
        <f t="shared" si="364"/>
        <v>25892000</v>
      </c>
      <c r="BE139" s="175">
        <f t="shared" si="364"/>
        <v>25890800</v>
      </c>
      <c r="BF139" s="175">
        <f t="shared" si="364"/>
        <v>25889600</v>
      </c>
      <c r="BG139" s="175">
        <f t="shared" si="364"/>
        <v>25888400</v>
      </c>
      <c r="BH139" s="175">
        <f t="shared" si="364"/>
        <v>25887200</v>
      </c>
      <c r="BI139" s="175">
        <f t="shared" si="364"/>
        <v>25886000</v>
      </c>
      <c r="BJ139" s="186"/>
      <c r="BK139" s="274"/>
      <c r="BL139" s="272"/>
      <c r="BM139" s="166" t="s">
        <v>186</v>
      </c>
      <c r="BN139" s="175">
        <f>BY133-BY130</f>
        <v>992300</v>
      </c>
      <c r="BO139" s="175">
        <f t="shared" ref="BO139:BY139" si="365">BN139-BN136</f>
        <v>991100</v>
      </c>
      <c r="BP139" s="175">
        <f t="shared" si="365"/>
        <v>989900</v>
      </c>
      <c r="BQ139" s="175">
        <f t="shared" si="365"/>
        <v>988700</v>
      </c>
      <c r="BR139" s="175">
        <f t="shared" si="365"/>
        <v>987500</v>
      </c>
      <c r="BS139" s="175">
        <f t="shared" si="365"/>
        <v>986300</v>
      </c>
      <c r="BT139" s="175">
        <f t="shared" si="365"/>
        <v>985100</v>
      </c>
      <c r="BU139" s="175">
        <f t="shared" si="365"/>
        <v>983900</v>
      </c>
      <c r="BV139" s="175">
        <f t="shared" si="365"/>
        <v>982700</v>
      </c>
      <c r="BW139" s="175">
        <f t="shared" si="365"/>
        <v>981500</v>
      </c>
      <c r="BX139" s="175">
        <f t="shared" si="365"/>
        <v>980300</v>
      </c>
      <c r="BY139" s="175">
        <f t="shared" si="365"/>
        <v>979100</v>
      </c>
      <c r="BZ139" s="186"/>
      <c r="CA139" s="173"/>
      <c r="CB139" s="39"/>
      <c r="CC139" s="166" t="s">
        <v>186</v>
      </c>
      <c r="CD139" s="175">
        <f>CO133-CO130</f>
        <v>875300</v>
      </c>
      <c r="CE139" s="175">
        <f t="shared" ref="CE139:CO139" si="366">CD139-CD136</f>
        <v>874100</v>
      </c>
      <c r="CF139" s="175">
        <f t="shared" si="366"/>
        <v>872900</v>
      </c>
      <c r="CG139" s="175">
        <f t="shared" si="366"/>
        <v>871700</v>
      </c>
      <c r="CH139" s="175">
        <f t="shared" si="366"/>
        <v>870500</v>
      </c>
      <c r="CI139" s="175">
        <f t="shared" si="366"/>
        <v>869300</v>
      </c>
      <c r="CJ139" s="175">
        <f t="shared" si="366"/>
        <v>868100</v>
      </c>
      <c r="CK139" s="175">
        <f t="shared" si="366"/>
        <v>866900</v>
      </c>
      <c r="CL139" s="175">
        <f t="shared" si="366"/>
        <v>865700</v>
      </c>
      <c r="CM139" s="175">
        <f t="shared" si="366"/>
        <v>864500</v>
      </c>
      <c r="CN139" s="175">
        <f t="shared" si="366"/>
        <v>863300</v>
      </c>
      <c r="CO139" s="175">
        <f t="shared" si="366"/>
        <v>862100</v>
      </c>
      <c r="CP139" s="186"/>
      <c r="CQ139" s="173"/>
      <c r="CR139" s="39"/>
    </row>
    <row r="140" ht="16.5" customHeight="1">
      <c r="A140" s="166" t="s">
        <v>187</v>
      </c>
      <c r="B140" s="167">
        <v>7500.0</v>
      </c>
      <c r="C140" s="167">
        <v>7500.0</v>
      </c>
      <c r="D140" s="167">
        <v>7500.0</v>
      </c>
      <c r="E140" s="167">
        <v>7500.0</v>
      </c>
      <c r="F140" s="167">
        <v>7500.0</v>
      </c>
      <c r="G140" s="167">
        <v>7500.0</v>
      </c>
      <c r="H140" s="167">
        <v>7500.0</v>
      </c>
      <c r="I140" s="167">
        <v>7500.0</v>
      </c>
      <c r="J140" s="167">
        <v>7500.0</v>
      </c>
      <c r="K140" s="167">
        <v>7500.0</v>
      </c>
      <c r="L140" s="167">
        <v>7500.0</v>
      </c>
      <c r="M140" s="167">
        <v>7500.0</v>
      </c>
      <c r="N140" s="286" t="s">
        <v>197</v>
      </c>
      <c r="O140" s="276">
        <f>SUM(B140:M140)</f>
        <v>90000</v>
      </c>
      <c r="P140" s="39"/>
      <c r="Q140" s="166" t="s">
        <v>187</v>
      </c>
      <c r="R140" s="179">
        <v>3600.0</v>
      </c>
      <c r="S140" s="179">
        <v>3600.0</v>
      </c>
      <c r="T140" s="179">
        <v>3600.0</v>
      </c>
      <c r="U140" s="179">
        <v>3600.0</v>
      </c>
      <c r="V140" s="179">
        <v>3600.0</v>
      </c>
      <c r="W140" s="179">
        <v>3600.0</v>
      </c>
      <c r="X140" s="179">
        <v>3600.0</v>
      </c>
      <c r="Y140" s="179">
        <v>3600.0</v>
      </c>
      <c r="Z140" s="179">
        <v>3600.0</v>
      </c>
      <c r="AA140" s="179">
        <v>3600.0</v>
      </c>
      <c r="AB140" s="179">
        <v>3600.0</v>
      </c>
      <c r="AC140" s="179">
        <v>3600.0</v>
      </c>
      <c r="AD140" s="180" t="s">
        <v>188</v>
      </c>
      <c r="AE140" s="270">
        <f>SUM(R140:AC140)</f>
        <v>43200</v>
      </c>
      <c r="AF140" s="39"/>
      <c r="AG140" s="166" t="s">
        <v>187</v>
      </c>
      <c r="AH140" s="175">
        <v>4600.0</v>
      </c>
      <c r="AI140" s="175">
        <v>4600.0</v>
      </c>
      <c r="AJ140" s="175">
        <v>4600.0</v>
      </c>
      <c r="AK140" s="175">
        <v>4600.0</v>
      </c>
      <c r="AL140" s="175">
        <v>4600.0</v>
      </c>
      <c r="AM140" s="175">
        <v>4600.0</v>
      </c>
      <c r="AN140" s="175">
        <v>4600.0</v>
      </c>
      <c r="AO140" s="175">
        <v>4600.0</v>
      </c>
      <c r="AP140" s="175">
        <v>4600.0</v>
      </c>
      <c r="AQ140" s="175">
        <v>4600.0</v>
      </c>
      <c r="AR140" s="175">
        <v>4600.0</v>
      </c>
      <c r="AS140" s="175">
        <v>4600.0</v>
      </c>
      <c r="AT140" s="187" t="s">
        <v>189</v>
      </c>
      <c r="AU140" s="203">
        <f>SUM(AH140:AS140)</f>
        <v>55200</v>
      </c>
      <c r="AV140" s="39"/>
      <c r="AW140" s="166" t="s">
        <v>187</v>
      </c>
      <c r="AX140" s="175">
        <v>120000.0</v>
      </c>
      <c r="AY140" s="175">
        <v>120000.0</v>
      </c>
      <c r="AZ140" s="175">
        <v>120000.0</v>
      </c>
      <c r="BA140" s="175">
        <v>120000.0</v>
      </c>
      <c r="BB140" s="175">
        <v>120000.0</v>
      </c>
      <c r="BC140" s="175">
        <v>120000.0</v>
      </c>
      <c r="BD140" s="175">
        <v>120000.0</v>
      </c>
      <c r="BE140" s="175">
        <v>120000.0</v>
      </c>
      <c r="BF140" s="175">
        <v>120000.0</v>
      </c>
      <c r="BG140" s="175">
        <v>120000.0</v>
      </c>
      <c r="BH140" s="175">
        <v>120000.0</v>
      </c>
      <c r="BI140" s="175">
        <v>120000.0</v>
      </c>
      <c r="BJ140" s="187" t="s">
        <v>189</v>
      </c>
      <c r="BK140" s="211">
        <f>SUM(AX140:BI140)</f>
        <v>1440000</v>
      </c>
      <c r="BL140" s="272"/>
      <c r="BM140" s="166" t="s">
        <v>187</v>
      </c>
      <c r="BN140" s="175">
        <v>5600.0</v>
      </c>
      <c r="BO140" s="175">
        <v>5600.0</v>
      </c>
      <c r="BP140" s="175">
        <v>5600.0</v>
      </c>
      <c r="BQ140" s="175">
        <v>5600.0</v>
      </c>
      <c r="BR140" s="175">
        <v>5600.0</v>
      </c>
      <c r="BS140" s="175">
        <v>5600.0</v>
      </c>
      <c r="BT140" s="175">
        <v>5600.0</v>
      </c>
      <c r="BU140" s="175">
        <v>5600.0</v>
      </c>
      <c r="BV140" s="175">
        <v>5600.0</v>
      </c>
      <c r="BW140" s="175">
        <v>5600.0</v>
      </c>
      <c r="BX140" s="175">
        <v>5600.0</v>
      </c>
      <c r="BY140" s="175">
        <v>5600.0</v>
      </c>
      <c r="BZ140" s="187" t="s">
        <v>189</v>
      </c>
      <c r="CA140" s="184">
        <f>SUM(BN140:BY140)</f>
        <v>67200</v>
      </c>
      <c r="CB140" s="39"/>
      <c r="CC140" s="166" t="s">
        <v>187</v>
      </c>
      <c r="CD140" s="175">
        <v>5100.0</v>
      </c>
      <c r="CE140" s="175">
        <v>5100.0</v>
      </c>
      <c r="CF140" s="175">
        <v>5100.0</v>
      </c>
      <c r="CG140" s="175">
        <v>5100.0</v>
      </c>
      <c r="CH140" s="175">
        <v>5100.0</v>
      </c>
      <c r="CI140" s="175">
        <v>5100.0</v>
      </c>
      <c r="CJ140" s="175">
        <v>5100.0</v>
      </c>
      <c r="CK140" s="175">
        <v>5100.0</v>
      </c>
      <c r="CL140" s="175">
        <v>5100.0</v>
      </c>
      <c r="CM140" s="175">
        <v>5100.0</v>
      </c>
      <c r="CN140" s="175">
        <v>5100.0</v>
      </c>
      <c r="CO140" s="175">
        <v>5100.0</v>
      </c>
      <c r="CP140" s="187" t="s">
        <v>189</v>
      </c>
      <c r="CQ140" s="184">
        <f>SUM(CD140:CO140)</f>
        <v>61200</v>
      </c>
      <c r="CR140" s="39"/>
    </row>
    <row r="141" ht="15.75" customHeight="1">
      <c r="A141" s="188" t="s">
        <v>169</v>
      </c>
      <c r="B141" s="158" t="s">
        <v>170</v>
      </c>
      <c r="C141" s="158" t="s">
        <v>171</v>
      </c>
      <c r="D141" s="158" t="s">
        <v>172</v>
      </c>
      <c r="E141" s="158" t="s">
        <v>173</v>
      </c>
      <c r="F141" s="158" t="s">
        <v>174</v>
      </c>
      <c r="G141" s="158" t="s">
        <v>175</v>
      </c>
      <c r="H141" s="158" t="s">
        <v>176</v>
      </c>
      <c r="I141" s="158" t="s">
        <v>177</v>
      </c>
      <c r="J141" s="158" t="s">
        <v>178</v>
      </c>
      <c r="K141" s="158" t="s">
        <v>179</v>
      </c>
      <c r="L141" s="158" t="s">
        <v>180</v>
      </c>
      <c r="M141" s="159" t="s">
        <v>181</v>
      </c>
      <c r="N141" s="168" t="s">
        <v>36</v>
      </c>
      <c r="O141" s="288" t="s">
        <v>36</v>
      </c>
      <c r="P141" s="39"/>
      <c r="Q141" s="188" t="s">
        <v>169</v>
      </c>
      <c r="R141" s="158" t="s">
        <v>170</v>
      </c>
      <c r="S141" s="158" t="s">
        <v>171</v>
      </c>
      <c r="T141" s="158" t="s">
        <v>172</v>
      </c>
      <c r="U141" s="158" t="s">
        <v>173</v>
      </c>
      <c r="V141" s="158" t="s">
        <v>174</v>
      </c>
      <c r="W141" s="158" t="s">
        <v>175</v>
      </c>
      <c r="X141" s="158" t="s">
        <v>176</v>
      </c>
      <c r="Y141" s="158" t="s">
        <v>177</v>
      </c>
      <c r="Z141" s="158" t="s">
        <v>178</v>
      </c>
      <c r="AA141" s="158" t="s">
        <v>179</v>
      </c>
      <c r="AB141" s="158" t="s">
        <v>180</v>
      </c>
      <c r="AC141" s="159" t="s">
        <v>181</v>
      </c>
      <c r="AD141" s="169"/>
      <c r="AE141" s="273"/>
      <c r="AF141" s="39"/>
      <c r="AG141" s="188" t="s">
        <v>169</v>
      </c>
      <c r="AH141" s="158" t="s">
        <v>170</v>
      </c>
      <c r="AI141" s="158" t="s">
        <v>171</v>
      </c>
      <c r="AJ141" s="158" t="s">
        <v>172</v>
      </c>
      <c r="AK141" s="158" t="s">
        <v>173</v>
      </c>
      <c r="AL141" s="158" t="s">
        <v>174</v>
      </c>
      <c r="AM141" s="158" t="s">
        <v>175</v>
      </c>
      <c r="AN141" s="158" t="s">
        <v>176</v>
      </c>
      <c r="AO141" s="158" t="s">
        <v>177</v>
      </c>
      <c r="AP141" s="158" t="s">
        <v>178</v>
      </c>
      <c r="AQ141" s="158" t="s">
        <v>179</v>
      </c>
      <c r="AR141" s="158" t="s">
        <v>180</v>
      </c>
      <c r="AS141" s="159" t="s">
        <v>181</v>
      </c>
      <c r="AT141" s="186"/>
      <c r="AU141" s="274"/>
      <c r="AV141" s="39"/>
      <c r="AW141" s="188" t="s">
        <v>169</v>
      </c>
      <c r="AX141" s="158" t="s">
        <v>170</v>
      </c>
      <c r="AY141" s="158" t="s">
        <v>171</v>
      </c>
      <c r="AZ141" s="158" t="s">
        <v>172</v>
      </c>
      <c r="BA141" s="158" t="s">
        <v>173</v>
      </c>
      <c r="BB141" s="158" t="s">
        <v>174</v>
      </c>
      <c r="BC141" s="158" t="s">
        <v>175</v>
      </c>
      <c r="BD141" s="158" t="s">
        <v>176</v>
      </c>
      <c r="BE141" s="158" t="s">
        <v>177</v>
      </c>
      <c r="BF141" s="158" t="s">
        <v>178</v>
      </c>
      <c r="BG141" s="158" t="s">
        <v>179</v>
      </c>
      <c r="BH141" s="158" t="s">
        <v>180</v>
      </c>
      <c r="BI141" s="159" t="s">
        <v>181</v>
      </c>
      <c r="BJ141" s="200"/>
      <c r="BK141" s="274"/>
      <c r="BL141" s="272"/>
      <c r="BM141" s="188" t="s">
        <v>169</v>
      </c>
      <c r="BN141" s="158" t="s">
        <v>170</v>
      </c>
      <c r="BO141" s="158" t="s">
        <v>171</v>
      </c>
      <c r="BP141" s="158" t="s">
        <v>172</v>
      </c>
      <c r="BQ141" s="158" t="s">
        <v>173</v>
      </c>
      <c r="BR141" s="158" t="s">
        <v>174</v>
      </c>
      <c r="BS141" s="158" t="s">
        <v>175</v>
      </c>
      <c r="BT141" s="158" t="s">
        <v>176</v>
      </c>
      <c r="BU141" s="158" t="s">
        <v>177</v>
      </c>
      <c r="BV141" s="158" t="s">
        <v>178</v>
      </c>
      <c r="BW141" s="158" t="s">
        <v>179</v>
      </c>
      <c r="BX141" s="158" t="s">
        <v>180</v>
      </c>
      <c r="BY141" s="159" t="s">
        <v>181</v>
      </c>
      <c r="BZ141" s="169"/>
      <c r="CA141" s="200"/>
      <c r="CB141" s="39"/>
      <c r="CC141" s="188" t="s">
        <v>169</v>
      </c>
      <c r="CD141" s="158" t="s">
        <v>170</v>
      </c>
      <c r="CE141" s="158" t="s">
        <v>171</v>
      </c>
      <c r="CF141" s="158" t="s">
        <v>172</v>
      </c>
      <c r="CG141" s="158" t="s">
        <v>173</v>
      </c>
      <c r="CH141" s="158" t="s">
        <v>174</v>
      </c>
      <c r="CI141" s="158" t="s">
        <v>175</v>
      </c>
      <c r="CJ141" s="158" t="s">
        <v>176</v>
      </c>
      <c r="CK141" s="158" t="s">
        <v>177</v>
      </c>
      <c r="CL141" s="158" t="s">
        <v>178</v>
      </c>
      <c r="CM141" s="158" t="s">
        <v>179</v>
      </c>
      <c r="CN141" s="158" t="s">
        <v>180</v>
      </c>
      <c r="CO141" s="159" t="s">
        <v>181</v>
      </c>
      <c r="CP141" s="169"/>
      <c r="CQ141" s="200"/>
      <c r="CR141" s="39"/>
    </row>
    <row r="142" ht="16.5" customHeight="1">
      <c r="A142" s="166" t="s">
        <v>182</v>
      </c>
      <c r="B142" s="167">
        <v>1200.0</v>
      </c>
      <c r="C142" s="167">
        <v>1200.0</v>
      </c>
      <c r="D142" s="167">
        <v>1200.0</v>
      </c>
      <c r="E142" s="167">
        <v>1200.0</v>
      </c>
      <c r="F142" s="167">
        <v>1200.0</v>
      </c>
      <c r="G142" s="167">
        <v>1200.0</v>
      </c>
      <c r="H142" s="167">
        <v>1200.0</v>
      </c>
      <c r="I142" s="167">
        <v>1200.0</v>
      </c>
      <c r="J142" s="167">
        <v>1200.0</v>
      </c>
      <c r="K142" s="167">
        <v>1200.0</v>
      </c>
      <c r="L142" s="167">
        <v>1200.0</v>
      </c>
      <c r="M142" s="167">
        <v>1200.0</v>
      </c>
      <c r="N142" s="281" t="s">
        <v>190</v>
      </c>
      <c r="O142" s="279">
        <f>O140-O138</f>
        <v>20870.64</v>
      </c>
      <c r="P142" s="39"/>
      <c r="Q142" s="166" t="s">
        <v>182</v>
      </c>
      <c r="R142" s="167">
        <v>1200.0</v>
      </c>
      <c r="S142" s="167">
        <v>1200.0</v>
      </c>
      <c r="T142" s="167">
        <v>1200.0</v>
      </c>
      <c r="U142" s="167">
        <v>1200.0</v>
      </c>
      <c r="V142" s="167">
        <v>1200.0</v>
      </c>
      <c r="W142" s="167">
        <v>1200.0</v>
      </c>
      <c r="X142" s="167">
        <v>1200.0</v>
      </c>
      <c r="Y142" s="167">
        <v>1200.0</v>
      </c>
      <c r="Z142" s="167">
        <v>1200.0</v>
      </c>
      <c r="AA142" s="167">
        <v>1200.0</v>
      </c>
      <c r="AB142" s="167">
        <v>1200.0</v>
      </c>
      <c r="AC142" s="167">
        <v>1200.0</v>
      </c>
      <c r="AD142" s="202" t="s">
        <v>190</v>
      </c>
      <c r="AE142" s="270">
        <f>AE140-AE138</f>
        <v>9169.926667</v>
      </c>
      <c r="AF142" s="39"/>
      <c r="AG142" s="166" t="s">
        <v>182</v>
      </c>
      <c r="AH142" s="167">
        <v>1200.0</v>
      </c>
      <c r="AI142" s="167">
        <v>1200.0</v>
      </c>
      <c r="AJ142" s="167">
        <v>1200.0</v>
      </c>
      <c r="AK142" s="167">
        <v>1200.0</v>
      </c>
      <c r="AL142" s="167">
        <v>1200.0</v>
      </c>
      <c r="AM142" s="167">
        <v>1200.0</v>
      </c>
      <c r="AN142" s="167">
        <v>1200.0</v>
      </c>
      <c r="AO142" s="167">
        <v>1200.0</v>
      </c>
      <c r="AP142" s="167">
        <v>1200.0</v>
      </c>
      <c r="AQ142" s="167">
        <v>1200.0</v>
      </c>
      <c r="AR142" s="167">
        <v>1200.0</v>
      </c>
      <c r="AS142" s="167">
        <v>1200.0</v>
      </c>
      <c r="AT142" s="174" t="s">
        <v>183</v>
      </c>
      <c r="AU142" s="211">
        <f>AU140-AU138</f>
        <v>13164</v>
      </c>
      <c r="AV142" s="39"/>
      <c r="AW142" s="166" t="s">
        <v>182</v>
      </c>
      <c r="AX142" s="167">
        <v>1200.0</v>
      </c>
      <c r="AY142" s="167">
        <v>1200.0</v>
      </c>
      <c r="AZ142" s="167">
        <v>1200.0</v>
      </c>
      <c r="BA142" s="167">
        <v>1200.0</v>
      </c>
      <c r="BB142" s="167">
        <v>1200.0</v>
      </c>
      <c r="BC142" s="167">
        <v>1200.0</v>
      </c>
      <c r="BD142" s="167">
        <v>1200.0</v>
      </c>
      <c r="BE142" s="167">
        <v>1200.0</v>
      </c>
      <c r="BF142" s="167">
        <v>1200.0</v>
      </c>
      <c r="BG142" s="167">
        <v>1200.0</v>
      </c>
      <c r="BH142" s="167">
        <v>1200.0</v>
      </c>
      <c r="BI142" s="167">
        <v>1200.0</v>
      </c>
      <c r="BJ142" s="174" t="s">
        <v>183</v>
      </c>
      <c r="BK142" s="211">
        <f>BK140-BK138</f>
        <v>130970</v>
      </c>
      <c r="BL142" s="272"/>
      <c r="BM142" s="166" t="s">
        <v>182</v>
      </c>
      <c r="BN142" s="167">
        <v>1200.0</v>
      </c>
      <c r="BO142" s="167">
        <v>1200.0</v>
      </c>
      <c r="BP142" s="167">
        <v>1200.0</v>
      </c>
      <c r="BQ142" s="167">
        <v>1200.0</v>
      </c>
      <c r="BR142" s="167">
        <v>1200.0</v>
      </c>
      <c r="BS142" s="167">
        <v>1200.0</v>
      </c>
      <c r="BT142" s="167">
        <v>1200.0</v>
      </c>
      <c r="BU142" s="167">
        <v>1200.0</v>
      </c>
      <c r="BV142" s="167">
        <v>1200.0</v>
      </c>
      <c r="BW142" s="167">
        <v>1200.0</v>
      </c>
      <c r="BX142" s="167">
        <v>1200.0</v>
      </c>
      <c r="BY142" s="167">
        <v>1200.0</v>
      </c>
      <c r="BZ142" s="174" t="s">
        <v>183</v>
      </c>
      <c r="CA142" s="199">
        <f>SUM(BN138:BY138)</f>
        <v>48899.5</v>
      </c>
      <c r="CB142" s="39"/>
      <c r="CC142" s="166" t="s">
        <v>182</v>
      </c>
      <c r="CD142" s="167">
        <v>1200.0</v>
      </c>
      <c r="CE142" s="167">
        <v>1200.0</v>
      </c>
      <c r="CF142" s="167">
        <v>1200.0</v>
      </c>
      <c r="CG142" s="167">
        <v>1200.0</v>
      </c>
      <c r="CH142" s="167">
        <v>1200.0</v>
      </c>
      <c r="CI142" s="167">
        <v>1200.0</v>
      </c>
      <c r="CJ142" s="167">
        <v>1200.0</v>
      </c>
      <c r="CK142" s="167">
        <v>1200.0</v>
      </c>
      <c r="CL142" s="167">
        <v>1200.0</v>
      </c>
      <c r="CM142" s="167">
        <v>1200.0</v>
      </c>
      <c r="CN142" s="167">
        <v>1200.0</v>
      </c>
      <c r="CO142" s="167">
        <v>1200.0</v>
      </c>
      <c r="CP142" s="174" t="s">
        <v>183</v>
      </c>
      <c r="CQ142" s="199">
        <f>CQ140-CQ138</f>
        <v>16395.5</v>
      </c>
      <c r="CR142" s="39"/>
    </row>
    <row r="143" ht="15.75" customHeight="1">
      <c r="A143" s="166" t="s">
        <v>184</v>
      </c>
      <c r="B143" s="167">
        <f t="shared" ref="B143:M143" si="367">B145*3.5%/12</f>
        <v>2016</v>
      </c>
      <c r="C143" s="167">
        <f t="shared" si="367"/>
        <v>2012.5</v>
      </c>
      <c r="D143" s="167">
        <f t="shared" si="367"/>
        <v>2009</v>
      </c>
      <c r="E143" s="167">
        <f t="shared" si="367"/>
        <v>2005.5</v>
      </c>
      <c r="F143" s="167">
        <f t="shared" si="367"/>
        <v>2002</v>
      </c>
      <c r="G143" s="167">
        <f t="shared" si="367"/>
        <v>1998.5</v>
      </c>
      <c r="H143" s="167">
        <f t="shared" si="367"/>
        <v>1995</v>
      </c>
      <c r="I143" s="167">
        <f t="shared" si="367"/>
        <v>1991.5</v>
      </c>
      <c r="J143" s="167">
        <f t="shared" si="367"/>
        <v>1988</v>
      </c>
      <c r="K143" s="167">
        <f t="shared" si="367"/>
        <v>1984.5</v>
      </c>
      <c r="L143" s="167">
        <f t="shared" si="367"/>
        <v>1981</v>
      </c>
      <c r="M143" s="167">
        <f t="shared" si="367"/>
        <v>1977.5</v>
      </c>
      <c r="N143" s="289" t="s">
        <v>36</v>
      </c>
      <c r="O143" s="288" t="s">
        <v>36</v>
      </c>
      <c r="P143" s="39"/>
      <c r="Q143" s="166" t="s">
        <v>184</v>
      </c>
      <c r="R143" s="167">
        <f t="shared" ref="R143:AC143" si="368">R145*3.5%/12</f>
        <v>1329.416667</v>
      </c>
      <c r="S143" s="167">
        <f t="shared" si="368"/>
        <v>1325.916667</v>
      </c>
      <c r="T143" s="167">
        <f t="shared" si="368"/>
        <v>1322.416667</v>
      </c>
      <c r="U143" s="167">
        <f t="shared" si="368"/>
        <v>1318.916667</v>
      </c>
      <c r="V143" s="167">
        <f t="shared" si="368"/>
        <v>1315.416667</v>
      </c>
      <c r="W143" s="167">
        <f t="shared" si="368"/>
        <v>1311.916667</v>
      </c>
      <c r="X143" s="167">
        <f t="shared" si="368"/>
        <v>1308.416667</v>
      </c>
      <c r="Y143" s="167">
        <f t="shared" si="368"/>
        <v>1304.916667</v>
      </c>
      <c r="Z143" s="167">
        <f t="shared" si="368"/>
        <v>1301.416667</v>
      </c>
      <c r="AA143" s="167">
        <f t="shared" si="368"/>
        <v>1297.916667</v>
      </c>
      <c r="AB143" s="167">
        <f t="shared" si="368"/>
        <v>1294.416667</v>
      </c>
      <c r="AC143" s="167">
        <f t="shared" si="368"/>
        <v>1290.916667</v>
      </c>
      <c r="AD143" s="169"/>
      <c r="AE143" s="273"/>
      <c r="AF143" s="39"/>
      <c r="AG143" s="166" t="s">
        <v>184</v>
      </c>
      <c r="AH143" s="175">
        <f t="shared" ref="AH143:AS143" si="369">AH145*3.5%/12</f>
        <v>2280.25</v>
      </c>
      <c r="AI143" s="175">
        <f t="shared" si="369"/>
        <v>2276.75</v>
      </c>
      <c r="AJ143" s="175">
        <f t="shared" si="369"/>
        <v>2273.25</v>
      </c>
      <c r="AK143" s="175">
        <f t="shared" si="369"/>
        <v>2269.75</v>
      </c>
      <c r="AL143" s="175">
        <f t="shared" si="369"/>
        <v>2266.25</v>
      </c>
      <c r="AM143" s="175">
        <f t="shared" si="369"/>
        <v>2262.75</v>
      </c>
      <c r="AN143" s="175">
        <f t="shared" si="369"/>
        <v>2259.25</v>
      </c>
      <c r="AO143" s="175">
        <f t="shared" si="369"/>
        <v>2255.75</v>
      </c>
      <c r="AP143" s="175">
        <f t="shared" si="369"/>
        <v>2252.25</v>
      </c>
      <c r="AQ143" s="175">
        <f t="shared" si="369"/>
        <v>2248.75</v>
      </c>
      <c r="AR143" s="175">
        <f t="shared" si="369"/>
        <v>2245.25</v>
      </c>
      <c r="AS143" s="175">
        <f t="shared" si="369"/>
        <v>2241.75</v>
      </c>
      <c r="AT143" s="176"/>
      <c r="AU143" s="274"/>
      <c r="AV143" s="39"/>
      <c r="AW143" s="166" t="s">
        <v>184</v>
      </c>
      <c r="AX143" s="175">
        <f t="shared" ref="AX143:BI143" si="370">AX145*5%/12</f>
        <v>107853.3333</v>
      </c>
      <c r="AY143" s="175">
        <f t="shared" si="370"/>
        <v>107848.3333</v>
      </c>
      <c r="AZ143" s="175">
        <f t="shared" si="370"/>
        <v>107843.3333</v>
      </c>
      <c r="BA143" s="175">
        <f t="shared" si="370"/>
        <v>107838.3333</v>
      </c>
      <c r="BB143" s="175">
        <f t="shared" si="370"/>
        <v>107833.3333</v>
      </c>
      <c r="BC143" s="175">
        <f t="shared" si="370"/>
        <v>107828.3333</v>
      </c>
      <c r="BD143" s="175">
        <f t="shared" si="370"/>
        <v>107823.3333</v>
      </c>
      <c r="BE143" s="175">
        <f t="shared" si="370"/>
        <v>107818.3333</v>
      </c>
      <c r="BF143" s="175">
        <f t="shared" si="370"/>
        <v>107813.3333</v>
      </c>
      <c r="BG143" s="175">
        <f t="shared" si="370"/>
        <v>107808.3333</v>
      </c>
      <c r="BH143" s="175">
        <f t="shared" si="370"/>
        <v>107803.3333</v>
      </c>
      <c r="BI143" s="175">
        <f t="shared" si="370"/>
        <v>107798.3333</v>
      </c>
      <c r="BJ143" s="176"/>
      <c r="BK143" s="274"/>
      <c r="BL143" s="272"/>
      <c r="BM143" s="166" t="s">
        <v>184</v>
      </c>
      <c r="BN143" s="175">
        <f t="shared" ref="BN143:BY143" si="371">BN145*3.5%/12</f>
        <v>2852.208333</v>
      </c>
      <c r="BO143" s="175">
        <f t="shared" si="371"/>
        <v>2848.708333</v>
      </c>
      <c r="BP143" s="175">
        <f t="shared" si="371"/>
        <v>2845.208333</v>
      </c>
      <c r="BQ143" s="175">
        <f t="shared" si="371"/>
        <v>2841.708333</v>
      </c>
      <c r="BR143" s="175">
        <f t="shared" si="371"/>
        <v>2838.208333</v>
      </c>
      <c r="BS143" s="175">
        <f t="shared" si="371"/>
        <v>2834.708333</v>
      </c>
      <c r="BT143" s="175">
        <f t="shared" si="371"/>
        <v>2831.208333</v>
      </c>
      <c r="BU143" s="175">
        <f t="shared" si="371"/>
        <v>2827.708333</v>
      </c>
      <c r="BV143" s="175">
        <f t="shared" si="371"/>
        <v>2824.208333</v>
      </c>
      <c r="BW143" s="175">
        <f t="shared" si="371"/>
        <v>2820.708333</v>
      </c>
      <c r="BX143" s="175">
        <f t="shared" si="371"/>
        <v>2817.208333</v>
      </c>
      <c r="BY143" s="175">
        <f t="shared" si="371"/>
        <v>2813.708333</v>
      </c>
      <c r="BZ143" s="176"/>
      <c r="CA143" s="204"/>
      <c r="CB143" s="39"/>
      <c r="CC143" s="166" t="s">
        <v>184</v>
      </c>
      <c r="CD143" s="175">
        <f t="shared" ref="CD143:CO143" si="372">CD145*3.5%/12</f>
        <v>2510.958333</v>
      </c>
      <c r="CE143" s="175">
        <f t="shared" si="372"/>
        <v>2507.458333</v>
      </c>
      <c r="CF143" s="175">
        <f t="shared" si="372"/>
        <v>2503.958333</v>
      </c>
      <c r="CG143" s="175">
        <f t="shared" si="372"/>
        <v>2500.458333</v>
      </c>
      <c r="CH143" s="175">
        <f t="shared" si="372"/>
        <v>2496.958333</v>
      </c>
      <c r="CI143" s="175">
        <f t="shared" si="372"/>
        <v>2493.458333</v>
      </c>
      <c r="CJ143" s="175">
        <f t="shared" si="372"/>
        <v>2489.958333</v>
      </c>
      <c r="CK143" s="175">
        <f t="shared" si="372"/>
        <v>2486.458333</v>
      </c>
      <c r="CL143" s="175">
        <f t="shared" si="372"/>
        <v>2482.958333</v>
      </c>
      <c r="CM143" s="175">
        <f t="shared" si="372"/>
        <v>2479.458333</v>
      </c>
      <c r="CN143" s="175">
        <f t="shared" si="372"/>
        <v>2475.958333</v>
      </c>
      <c r="CO143" s="175">
        <f t="shared" si="372"/>
        <v>2472.458333</v>
      </c>
      <c r="CP143" s="176"/>
      <c r="CQ143" s="204"/>
      <c r="CR143" s="39"/>
    </row>
    <row r="144" ht="16.5" customHeight="1">
      <c r="A144" s="166" t="s">
        <v>185</v>
      </c>
      <c r="B144" s="167">
        <v>5760.78</v>
      </c>
      <c r="C144" s="167">
        <v>5760.78</v>
      </c>
      <c r="D144" s="167">
        <v>5760.78</v>
      </c>
      <c r="E144" s="167">
        <v>5760.78</v>
      </c>
      <c r="F144" s="167">
        <v>5760.78</v>
      </c>
      <c r="G144" s="167">
        <v>5760.78</v>
      </c>
      <c r="H144" s="167">
        <v>5760.78</v>
      </c>
      <c r="I144" s="167">
        <v>5760.78</v>
      </c>
      <c r="J144" s="167">
        <v>5760.78</v>
      </c>
      <c r="K144" s="167">
        <v>5760.78</v>
      </c>
      <c r="L144" s="167">
        <v>5760.78</v>
      </c>
      <c r="M144" s="167">
        <v>5760.78</v>
      </c>
      <c r="N144" s="290" t="s">
        <v>185</v>
      </c>
      <c r="O144" s="276">
        <f>SUM(B144:M144)</f>
        <v>69129.36</v>
      </c>
      <c r="P144" s="39"/>
      <c r="Q144" s="166" t="s">
        <v>185</v>
      </c>
      <c r="R144" s="179">
        <v>5868.14</v>
      </c>
      <c r="S144" s="179">
        <f t="shared" ref="S144:AC144" si="373">S142+S143</f>
        <v>2525.916667</v>
      </c>
      <c r="T144" s="179">
        <f t="shared" si="373"/>
        <v>2522.416667</v>
      </c>
      <c r="U144" s="179">
        <f t="shared" si="373"/>
        <v>2518.916667</v>
      </c>
      <c r="V144" s="179">
        <f t="shared" si="373"/>
        <v>2515.416667</v>
      </c>
      <c r="W144" s="179">
        <f t="shared" si="373"/>
        <v>2511.916667</v>
      </c>
      <c r="X144" s="179">
        <f t="shared" si="373"/>
        <v>2508.416667</v>
      </c>
      <c r="Y144" s="179">
        <f t="shared" si="373"/>
        <v>2504.916667</v>
      </c>
      <c r="Z144" s="179">
        <f t="shared" si="373"/>
        <v>2501.416667</v>
      </c>
      <c r="AA144" s="179">
        <f t="shared" si="373"/>
        <v>2497.916667</v>
      </c>
      <c r="AB144" s="179">
        <f t="shared" si="373"/>
        <v>2494.416667</v>
      </c>
      <c r="AC144" s="282">
        <f t="shared" si="373"/>
        <v>2490.916667</v>
      </c>
      <c r="AD144" s="180" t="s">
        <v>185</v>
      </c>
      <c r="AE144" s="270">
        <f>SUM(R144:AC144)</f>
        <v>33460.72333</v>
      </c>
      <c r="AF144" s="39"/>
      <c r="AG144" s="166" t="s">
        <v>185</v>
      </c>
      <c r="AH144" s="175">
        <f t="shared" ref="AH144:AS144" si="374">AH143+AH142</f>
        <v>3480.25</v>
      </c>
      <c r="AI144" s="175">
        <f t="shared" si="374"/>
        <v>3476.75</v>
      </c>
      <c r="AJ144" s="175">
        <f t="shared" si="374"/>
        <v>3473.25</v>
      </c>
      <c r="AK144" s="175">
        <f t="shared" si="374"/>
        <v>3469.75</v>
      </c>
      <c r="AL144" s="175">
        <f t="shared" si="374"/>
        <v>3466.25</v>
      </c>
      <c r="AM144" s="175">
        <f t="shared" si="374"/>
        <v>3462.75</v>
      </c>
      <c r="AN144" s="175">
        <f t="shared" si="374"/>
        <v>3459.25</v>
      </c>
      <c r="AO144" s="175">
        <f t="shared" si="374"/>
        <v>3455.75</v>
      </c>
      <c r="AP144" s="175">
        <f t="shared" si="374"/>
        <v>3452.25</v>
      </c>
      <c r="AQ144" s="175">
        <f t="shared" si="374"/>
        <v>3448.75</v>
      </c>
      <c r="AR144" s="175">
        <f t="shared" si="374"/>
        <v>3445.25</v>
      </c>
      <c r="AS144" s="175">
        <f t="shared" si="374"/>
        <v>3441.75</v>
      </c>
      <c r="AT144" s="174" t="s">
        <v>185</v>
      </c>
      <c r="AU144" s="211">
        <f>SUM(AH144:AS144)</f>
        <v>41532</v>
      </c>
      <c r="AV144" s="39"/>
      <c r="AW144" s="166" t="s">
        <v>185</v>
      </c>
      <c r="AX144" s="175">
        <f t="shared" ref="AX144:BI144" si="375">AX143+AX142</f>
        <v>109053.3333</v>
      </c>
      <c r="AY144" s="175">
        <f t="shared" si="375"/>
        <v>109048.3333</v>
      </c>
      <c r="AZ144" s="175">
        <f t="shared" si="375"/>
        <v>109043.3333</v>
      </c>
      <c r="BA144" s="175">
        <f t="shared" si="375"/>
        <v>109038.3333</v>
      </c>
      <c r="BB144" s="175">
        <f t="shared" si="375"/>
        <v>109033.3333</v>
      </c>
      <c r="BC144" s="175">
        <f t="shared" si="375"/>
        <v>109028.3333</v>
      </c>
      <c r="BD144" s="175">
        <f t="shared" si="375"/>
        <v>109023.3333</v>
      </c>
      <c r="BE144" s="175">
        <f t="shared" si="375"/>
        <v>109018.3333</v>
      </c>
      <c r="BF144" s="175">
        <f t="shared" si="375"/>
        <v>109013.3333</v>
      </c>
      <c r="BG144" s="175">
        <f t="shared" si="375"/>
        <v>109008.3333</v>
      </c>
      <c r="BH144" s="175">
        <f t="shared" si="375"/>
        <v>109003.3333</v>
      </c>
      <c r="BI144" s="175">
        <f t="shared" si="375"/>
        <v>108998.3333</v>
      </c>
      <c r="BJ144" s="174" t="s">
        <v>185</v>
      </c>
      <c r="BK144" s="211">
        <f>SUM(AX144:BI144)</f>
        <v>1308310</v>
      </c>
      <c r="BL144" s="272"/>
      <c r="BM144" s="166" t="s">
        <v>185</v>
      </c>
      <c r="BN144" s="175">
        <f t="shared" ref="BN144:BY144" si="376">BN143+BN142</f>
        <v>4052.208333</v>
      </c>
      <c r="BO144" s="175">
        <f t="shared" si="376"/>
        <v>4048.708333</v>
      </c>
      <c r="BP144" s="175">
        <f t="shared" si="376"/>
        <v>4045.208333</v>
      </c>
      <c r="BQ144" s="175">
        <f t="shared" si="376"/>
        <v>4041.708333</v>
      </c>
      <c r="BR144" s="175">
        <f t="shared" si="376"/>
        <v>4038.208333</v>
      </c>
      <c r="BS144" s="175">
        <f t="shared" si="376"/>
        <v>4034.708333</v>
      </c>
      <c r="BT144" s="175">
        <f t="shared" si="376"/>
        <v>4031.208333</v>
      </c>
      <c r="BU144" s="175">
        <f t="shared" si="376"/>
        <v>4027.708333</v>
      </c>
      <c r="BV144" s="175">
        <f t="shared" si="376"/>
        <v>4024.208333</v>
      </c>
      <c r="BW144" s="175">
        <f t="shared" si="376"/>
        <v>4020.708333</v>
      </c>
      <c r="BX144" s="175">
        <f t="shared" si="376"/>
        <v>4017.208333</v>
      </c>
      <c r="BY144" s="175">
        <f t="shared" si="376"/>
        <v>4013.708333</v>
      </c>
      <c r="BZ144" s="174" t="s">
        <v>185</v>
      </c>
      <c r="CA144" s="199">
        <f>SUM(BN140:BY140)</f>
        <v>67200</v>
      </c>
      <c r="CB144" s="39"/>
      <c r="CC144" s="166" t="s">
        <v>185</v>
      </c>
      <c r="CD144" s="175">
        <f t="shared" ref="CD144:CO144" si="377">CD143+CD142</f>
        <v>3710.958333</v>
      </c>
      <c r="CE144" s="175">
        <f t="shared" si="377"/>
        <v>3707.458333</v>
      </c>
      <c r="CF144" s="175">
        <f t="shared" si="377"/>
        <v>3703.958333</v>
      </c>
      <c r="CG144" s="175">
        <f t="shared" si="377"/>
        <v>3700.458333</v>
      </c>
      <c r="CH144" s="175">
        <f t="shared" si="377"/>
        <v>3696.958333</v>
      </c>
      <c r="CI144" s="175">
        <f t="shared" si="377"/>
        <v>3693.458333</v>
      </c>
      <c r="CJ144" s="175">
        <f t="shared" si="377"/>
        <v>3689.958333</v>
      </c>
      <c r="CK144" s="175">
        <f t="shared" si="377"/>
        <v>3686.458333</v>
      </c>
      <c r="CL144" s="175">
        <f t="shared" si="377"/>
        <v>3682.958333</v>
      </c>
      <c r="CM144" s="175">
        <f t="shared" si="377"/>
        <v>3679.458333</v>
      </c>
      <c r="CN144" s="175">
        <f t="shared" si="377"/>
        <v>3675.958333</v>
      </c>
      <c r="CO144" s="175">
        <f t="shared" si="377"/>
        <v>3672.458333</v>
      </c>
      <c r="CP144" s="174" t="s">
        <v>185</v>
      </c>
      <c r="CQ144" s="199">
        <f>SUM(CD144:CO144)</f>
        <v>44300.5</v>
      </c>
      <c r="CR144" s="39"/>
    </row>
    <row r="145" ht="15.75" customHeight="1">
      <c r="A145" s="166" t="s">
        <v>186</v>
      </c>
      <c r="B145" s="167">
        <f>M139-M136</f>
        <v>691200</v>
      </c>
      <c r="C145" s="167">
        <f t="shared" ref="C145:M145" si="378">B145-B142</f>
        <v>690000</v>
      </c>
      <c r="D145" s="167">
        <f t="shared" si="378"/>
        <v>688800</v>
      </c>
      <c r="E145" s="167">
        <f t="shared" si="378"/>
        <v>687600</v>
      </c>
      <c r="F145" s="167">
        <f t="shared" si="378"/>
        <v>686400</v>
      </c>
      <c r="G145" s="167">
        <f t="shared" si="378"/>
        <v>685200</v>
      </c>
      <c r="H145" s="167">
        <f t="shared" si="378"/>
        <v>684000</v>
      </c>
      <c r="I145" s="167">
        <f t="shared" si="378"/>
        <v>682800</v>
      </c>
      <c r="J145" s="167">
        <f t="shared" si="378"/>
        <v>681600</v>
      </c>
      <c r="K145" s="167">
        <f t="shared" si="378"/>
        <v>680400</v>
      </c>
      <c r="L145" s="167">
        <f t="shared" si="378"/>
        <v>679200</v>
      </c>
      <c r="M145" s="167">
        <f t="shared" si="378"/>
        <v>678000</v>
      </c>
      <c r="N145" s="291" t="s">
        <v>199</v>
      </c>
      <c r="O145" s="169" t="s">
        <v>36</v>
      </c>
      <c r="P145" s="39"/>
      <c r="Q145" s="166" t="s">
        <v>186</v>
      </c>
      <c r="R145" s="179">
        <f>AC139-AC136</f>
        <v>455800</v>
      </c>
      <c r="S145" s="179">
        <f t="shared" ref="S145:AC145" si="379">R145-R142</f>
        <v>454600</v>
      </c>
      <c r="T145" s="179">
        <f t="shared" si="379"/>
        <v>453400</v>
      </c>
      <c r="U145" s="179">
        <f t="shared" si="379"/>
        <v>452200</v>
      </c>
      <c r="V145" s="179">
        <f t="shared" si="379"/>
        <v>451000</v>
      </c>
      <c r="W145" s="179">
        <f t="shared" si="379"/>
        <v>449800</v>
      </c>
      <c r="X145" s="179">
        <f t="shared" si="379"/>
        <v>448600</v>
      </c>
      <c r="Y145" s="179">
        <f t="shared" si="379"/>
        <v>447400</v>
      </c>
      <c r="Z145" s="179">
        <f t="shared" si="379"/>
        <v>446200</v>
      </c>
      <c r="AA145" s="179">
        <f t="shared" si="379"/>
        <v>445000</v>
      </c>
      <c r="AB145" s="179">
        <f t="shared" si="379"/>
        <v>443800</v>
      </c>
      <c r="AC145" s="282">
        <f t="shared" si="379"/>
        <v>442600</v>
      </c>
      <c r="AD145" s="169"/>
      <c r="AE145" s="273"/>
      <c r="AF145" s="39"/>
      <c r="AG145" s="166" t="s">
        <v>186</v>
      </c>
      <c r="AH145" s="175">
        <f>AS139-AS136</f>
        <v>781800</v>
      </c>
      <c r="AI145" s="175">
        <f t="shared" ref="AI145:AS145" si="380">AH145-AH142</f>
        <v>780600</v>
      </c>
      <c r="AJ145" s="175">
        <f t="shared" si="380"/>
        <v>779400</v>
      </c>
      <c r="AK145" s="175">
        <f t="shared" si="380"/>
        <v>778200</v>
      </c>
      <c r="AL145" s="175">
        <f t="shared" si="380"/>
        <v>777000</v>
      </c>
      <c r="AM145" s="175">
        <f t="shared" si="380"/>
        <v>775800</v>
      </c>
      <c r="AN145" s="175">
        <f t="shared" si="380"/>
        <v>774600</v>
      </c>
      <c r="AO145" s="175">
        <f t="shared" si="380"/>
        <v>773400</v>
      </c>
      <c r="AP145" s="175">
        <f t="shared" si="380"/>
        <v>772200</v>
      </c>
      <c r="AQ145" s="175">
        <f t="shared" si="380"/>
        <v>771000</v>
      </c>
      <c r="AR145" s="175">
        <f t="shared" si="380"/>
        <v>769800</v>
      </c>
      <c r="AS145" s="175">
        <f t="shared" si="380"/>
        <v>768600</v>
      </c>
      <c r="AT145" s="186"/>
      <c r="AU145" s="274"/>
      <c r="AV145" s="39"/>
      <c r="AW145" s="166" t="s">
        <v>186</v>
      </c>
      <c r="AX145" s="175">
        <f>BI139-BI136</f>
        <v>25884800</v>
      </c>
      <c r="AY145" s="175">
        <f t="shared" ref="AY145:BI145" si="381">AX145-AX142</f>
        <v>25883600</v>
      </c>
      <c r="AZ145" s="175">
        <f t="shared" si="381"/>
        <v>25882400</v>
      </c>
      <c r="BA145" s="175">
        <f t="shared" si="381"/>
        <v>25881200</v>
      </c>
      <c r="BB145" s="175">
        <f t="shared" si="381"/>
        <v>25880000</v>
      </c>
      <c r="BC145" s="175">
        <f t="shared" si="381"/>
        <v>25878800</v>
      </c>
      <c r="BD145" s="175">
        <f t="shared" si="381"/>
        <v>25877600</v>
      </c>
      <c r="BE145" s="175">
        <f t="shared" si="381"/>
        <v>25876400</v>
      </c>
      <c r="BF145" s="175">
        <f t="shared" si="381"/>
        <v>25875200</v>
      </c>
      <c r="BG145" s="175">
        <f t="shared" si="381"/>
        <v>25874000</v>
      </c>
      <c r="BH145" s="175">
        <f t="shared" si="381"/>
        <v>25872800</v>
      </c>
      <c r="BI145" s="175">
        <f t="shared" si="381"/>
        <v>25871600</v>
      </c>
      <c r="BJ145" s="186"/>
      <c r="BK145" s="274"/>
      <c r="BL145" s="272"/>
      <c r="BM145" s="166" t="s">
        <v>186</v>
      </c>
      <c r="BN145" s="175">
        <f>BY139-BY136</f>
        <v>977900</v>
      </c>
      <c r="BO145" s="175">
        <f t="shared" ref="BO145:BY145" si="382">BN145-BN142</f>
        <v>976700</v>
      </c>
      <c r="BP145" s="175">
        <f t="shared" si="382"/>
        <v>975500</v>
      </c>
      <c r="BQ145" s="175">
        <f t="shared" si="382"/>
        <v>974300</v>
      </c>
      <c r="BR145" s="175">
        <f t="shared" si="382"/>
        <v>973100</v>
      </c>
      <c r="BS145" s="175">
        <f t="shared" si="382"/>
        <v>971900</v>
      </c>
      <c r="BT145" s="175">
        <f t="shared" si="382"/>
        <v>970700</v>
      </c>
      <c r="BU145" s="175">
        <f t="shared" si="382"/>
        <v>969500</v>
      </c>
      <c r="BV145" s="175">
        <f t="shared" si="382"/>
        <v>968300</v>
      </c>
      <c r="BW145" s="175">
        <f t="shared" si="382"/>
        <v>967100</v>
      </c>
      <c r="BX145" s="175">
        <f t="shared" si="382"/>
        <v>965900</v>
      </c>
      <c r="BY145" s="175">
        <f t="shared" si="382"/>
        <v>964700</v>
      </c>
      <c r="BZ145" s="186"/>
      <c r="CA145" s="200"/>
      <c r="CB145" s="39"/>
      <c r="CC145" s="166" t="s">
        <v>186</v>
      </c>
      <c r="CD145" s="175">
        <f>CO139-CO136</f>
        <v>860900</v>
      </c>
      <c r="CE145" s="175">
        <f t="shared" ref="CE145:CO145" si="383">CD145-CD142</f>
        <v>859700</v>
      </c>
      <c r="CF145" s="175">
        <f t="shared" si="383"/>
        <v>858500</v>
      </c>
      <c r="CG145" s="175">
        <f t="shared" si="383"/>
        <v>857300</v>
      </c>
      <c r="CH145" s="175">
        <f t="shared" si="383"/>
        <v>856100</v>
      </c>
      <c r="CI145" s="175">
        <f t="shared" si="383"/>
        <v>854900</v>
      </c>
      <c r="CJ145" s="175">
        <f t="shared" si="383"/>
        <v>853700</v>
      </c>
      <c r="CK145" s="175">
        <f t="shared" si="383"/>
        <v>852500</v>
      </c>
      <c r="CL145" s="175">
        <f t="shared" si="383"/>
        <v>851300</v>
      </c>
      <c r="CM145" s="175">
        <f t="shared" si="383"/>
        <v>850100</v>
      </c>
      <c r="CN145" s="175">
        <f t="shared" si="383"/>
        <v>848900</v>
      </c>
      <c r="CO145" s="175">
        <f t="shared" si="383"/>
        <v>847700</v>
      </c>
      <c r="CP145" s="186"/>
      <c r="CQ145" s="200"/>
      <c r="CR145" s="39"/>
    </row>
    <row r="146" ht="16.5" customHeight="1">
      <c r="A146" s="166" t="s">
        <v>187</v>
      </c>
      <c r="B146" s="167">
        <v>7500.0</v>
      </c>
      <c r="C146" s="167">
        <v>7500.0</v>
      </c>
      <c r="D146" s="167">
        <v>7500.0</v>
      </c>
      <c r="E146" s="167">
        <v>7500.0</v>
      </c>
      <c r="F146" s="167">
        <v>7500.0</v>
      </c>
      <c r="G146" s="167">
        <v>7500.0</v>
      </c>
      <c r="H146" s="167">
        <v>7500.0</v>
      </c>
      <c r="I146" s="167">
        <v>7500.0</v>
      </c>
      <c r="J146" s="167">
        <v>7500.0</v>
      </c>
      <c r="K146" s="167">
        <v>7500.0</v>
      </c>
      <c r="L146" s="167">
        <v>7500.0</v>
      </c>
      <c r="M146" s="167">
        <v>7500.0</v>
      </c>
      <c r="N146" s="286" t="s">
        <v>197</v>
      </c>
      <c r="O146" s="276">
        <f>SUM(B146:M146)</f>
        <v>90000</v>
      </c>
      <c r="P146" s="39"/>
      <c r="Q146" s="166" t="s">
        <v>187</v>
      </c>
      <c r="R146" s="179">
        <v>3600.0</v>
      </c>
      <c r="S146" s="179">
        <v>3600.0</v>
      </c>
      <c r="T146" s="179">
        <v>3600.0</v>
      </c>
      <c r="U146" s="179">
        <v>3600.0</v>
      </c>
      <c r="V146" s="179">
        <v>3600.0</v>
      </c>
      <c r="W146" s="179">
        <v>3600.0</v>
      </c>
      <c r="X146" s="179">
        <v>3600.0</v>
      </c>
      <c r="Y146" s="179">
        <v>3600.0</v>
      </c>
      <c r="Z146" s="179">
        <v>3600.0</v>
      </c>
      <c r="AA146" s="179">
        <v>3600.0</v>
      </c>
      <c r="AB146" s="179">
        <v>3600.0</v>
      </c>
      <c r="AC146" s="179">
        <v>3600.0</v>
      </c>
      <c r="AD146" s="180" t="s">
        <v>188</v>
      </c>
      <c r="AE146" s="270">
        <f>SUM(R146:AC146)</f>
        <v>43200</v>
      </c>
      <c r="AF146" s="39"/>
      <c r="AG146" s="166" t="s">
        <v>187</v>
      </c>
      <c r="AH146" s="175">
        <v>4600.0</v>
      </c>
      <c r="AI146" s="175">
        <v>4600.0</v>
      </c>
      <c r="AJ146" s="175">
        <v>4600.0</v>
      </c>
      <c r="AK146" s="175">
        <v>4600.0</v>
      </c>
      <c r="AL146" s="175">
        <v>4600.0</v>
      </c>
      <c r="AM146" s="175">
        <v>4600.0</v>
      </c>
      <c r="AN146" s="175">
        <v>4600.0</v>
      </c>
      <c r="AO146" s="175">
        <v>4600.0</v>
      </c>
      <c r="AP146" s="175">
        <v>4600.0</v>
      </c>
      <c r="AQ146" s="175">
        <v>4600.0</v>
      </c>
      <c r="AR146" s="175">
        <v>4600.0</v>
      </c>
      <c r="AS146" s="175">
        <v>4600.0</v>
      </c>
      <c r="AT146" s="187" t="s">
        <v>189</v>
      </c>
      <c r="AU146" s="203">
        <f>SUM(AH146:AS146)</f>
        <v>55200</v>
      </c>
      <c r="AV146" s="39"/>
      <c r="AW146" s="166" t="s">
        <v>187</v>
      </c>
      <c r="AX146" s="175">
        <v>120000.0</v>
      </c>
      <c r="AY146" s="175">
        <v>120000.0</v>
      </c>
      <c r="AZ146" s="175">
        <v>120000.0</v>
      </c>
      <c r="BA146" s="175">
        <v>120000.0</v>
      </c>
      <c r="BB146" s="175">
        <v>120000.0</v>
      </c>
      <c r="BC146" s="175">
        <v>120000.0</v>
      </c>
      <c r="BD146" s="175">
        <v>120000.0</v>
      </c>
      <c r="BE146" s="175">
        <v>120000.0</v>
      </c>
      <c r="BF146" s="175">
        <v>120000.0</v>
      </c>
      <c r="BG146" s="175">
        <v>120000.0</v>
      </c>
      <c r="BH146" s="175">
        <v>120000.0</v>
      </c>
      <c r="BI146" s="175">
        <v>120000.0</v>
      </c>
      <c r="BJ146" s="187" t="s">
        <v>189</v>
      </c>
      <c r="BK146" s="211">
        <f>SUM(AX146:BI146)</f>
        <v>1440000</v>
      </c>
      <c r="BL146" s="272"/>
      <c r="BM146" s="166" t="s">
        <v>187</v>
      </c>
      <c r="BN146" s="175">
        <v>5600.0</v>
      </c>
      <c r="BO146" s="175">
        <v>5600.0</v>
      </c>
      <c r="BP146" s="175">
        <v>5600.0</v>
      </c>
      <c r="BQ146" s="175">
        <v>5600.0</v>
      </c>
      <c r="BR146" s="175">
        <v>5600.0</v>
      </c>
      <c r="BS146" s="175">
        <v>5600.0</v>
      </c>
      <c r="BT146" s="175">
        <v>5600.0</v>
      </c>
      <c r="BU146" s="175">
        <v>5600.0</v>
      </c>
      <c r="BV146" s="175">
        <v>5600.0</v>
      </c>
      <c r="BW146" s="175">
        <v>5600.0</v>
      </c>
      <c r="BX146" s="175">
        <v>5600.0</v>
      </c>
      <c r="BY146" s="175">
        <v>5600.0</v>
      </c>
      <c r="BZ146" s="187" t="s">
        <v>189</v>
      </c>
      <c r="CA146" s="200"/>
      <c r="CB146" s="39"/>
      <c r="CC146" s="166" t="s">
        <v>187</v>
      </c>
      <c r="CD146" s="175">
        <v>5100.0</v>
      </c>
      <c r="CE146" s="175">
        <v>5100.0</v>
      </c>
      <c r="CF146" s="175">
        <v>5100.0</v>
      </c>
      <c r="CG146" s="175">
        <v>5100.0</v>
      </c>
      <c r="CH146" s="175">
        <v>5100.0</v>
      </c>
      <c r="CI146" s="175">
        <v>5100.0</v>
      </c>
      <c r="CJ146" s="175">
        <v>5100.0</v>
      </c>
      <c r="CK146" s="175">
        <v>5100.0</v>
      </c>
      <c r="CL146" s="175">
        <v>5100.0</v>
      </c>
      <c r="CM146" s="175">
        <v>5100.0</v>
      </c>
      <c r="CN146" s="175">
        <v>5100.0</v>
      </c>
      <c r="CO146" s="175">
        <v>5100.0</v>
      </c>
      <c r="CP146" s="187" t="s">
        <v>189</v>
      </c>
      <c r="CQ146" s="199">
        <f>SUM(CD146:CO146)</f>
        <v>61200</v>
      </c>
      <c r="CR146" s="39"/>
    </row>
    <row r="147" ht="15.75" customHeight="1">
      <c r="A147" s="188" t="s">
        <v>169</v>
      </c>
      <c r="B147" s="158" t="s">
        <v>170</v>
      </c>
      <c r="C147" s="158" t="s">
        <v>171</v>
      </c>
      <c r="D147" s="158" t="s">
        <v>172</v>
      </c>
      <c r="E147" s="158" t="s">
        <v>173</v>
      </c>
      <c r="F147" s="158" t="s">
        <v>174</v>
      </c>
      <c r="G147" s="158" t="s">
        <v>175</v>
      </c>
      <c r="H147" s="158" t="s">
        <v>176</v>
      </c>
      <c r="I147" s="158" t="s">
        <v>177</v>
      </c>
      <c r="J147" s="158" t="s">
        <v>178</v>
      </c>
      <c r="K147" s="158" t="s">
        <v>179</v>
      </c>
      <c r="L147" s="158" t="s">
        <v>180</v>
      </c>
      <c r="M147" s="159" t="s">
        <v>181</v>
      </c>
      <c r="N147" s="292" t="s">
        <v>36</v>
      </c>
      <c r="O147" s="287" t="s">
        <v>36</v>
      </c>
      <c r="P147" s="39"/>
      <c r="Q147" s="188" t="s">
        <v>169</v>
      </c>
      <c r="R147" s="158" t="s">
        <v>170</v>
      </c>
      <c r="S147" s="158" t="s">
        <v>171</v>
      </c>
      <c r="T147" s="158" t="s">
        <v>172</v>
      </c>
      <c r="U147" s="158" t="s">
        <v>173</v>
      </c>
      <c r="V147" s="158" t="s">
        <v>174</v>
      </c>
      <c r="W147" s="158" t="s">
        <v>175</v>
      </c>
      <c r="X147" s="158" t="s">
        <v>176</v>
      </c>
      <c r="Y147" s="158" t="s">
        <v>177</v>
      </c>
      <c r="Z147" s="158" t="s">
        <v>178</v>
      </c>
      <c r="AA147" s="158" t="s">
        <v>179</v>
      </c>
      <c r="AB147" s="158" t="s">
        <v>180</v>
      </c>
      <c r="AC147" s="159" t="s">
        <v>181</v>
      </c>
      <c r="AD147" s="169"/>
      <c r="AE147" s="273"/>
      <c r="AF147" s="39"/>
      <c r="AG147" s="188" t="s">
        <v>169</v>
      </c>
      <c r="AH147" s="158" t="s">
        <v>170</v>
      </c>
      <c r="AI147" s="158" t="s">
        <v>171</v>
      </c>
      <c r="AJ147" s="158" t="s">
        <v>172</v>
      </c>
      <c r="AK147" s="158" t="s">
        <v>173</v>
      </c>
      <c r="AL147" s="158" t="s">
        <v>174</v>
      </c>
      <c r="AM147" s="158" t="s">
        <v>175</v>
      </c>
      <c r="AN147" s="158" t="s">
        <v>176</v>
      </c>
      <c r="AO147" s="158" t="s">
        <v>177</v>
      </c>
      <c r="AP147" s="158" t="s">
        <v>178</v>
      </c>
      <c r="AQ147" s="158" t="s">
        <v>179</v>
      </c>
      <c r="AR147" s="158" t="s">
        <v>180</v>
      </c>
      <c r="AS147" s="159" t="s">
        <v>181</v>
      </c>
      <c r="AT147" s="186"/>
      <c r="AU147" s="274"/>
      <c r="AV147" s="39"/>
      <c r="AW147" s="188" t="s">
        <v>169</v>
      </c>
      <c r="AX147" s="158" t="s">
        <v>170</v>
      </c>
      <c r="AY147" s="158" t="s">
        <v>171</v>
      </c>
      <c r="AZ147" s="158" t="s">
        <v>172</v>
      </c>
      <c r="BA147" s="158" t="s">
        <v>173</v>
      </c>
      <c r="BB147" s="158" t="s">
        <v>174</v>
      </c>
      <c r="BC147" s="158" t="s">
        <v>175</v>
      </c>
      <c r="BD147" s="158" t="s">
        <v>176</v>
      </c>
      <c r="BE147" s="158" t="s">
        <v>177</v>
      </c>
      <c r="BF147" s="158" t="s">
        <v>178</v>
      </c>
      <c r="BG147" s="158" t="s">
        <v>179</v>
      </c>
      <c r="BH147" s="158" t="s">
        <v>180</v>
      </c>
      <c r="BI147" s="159" t="s">
        <v>181</v>
      </c>
      <c r="BJ147" s="200"/>
      <c r="BK147" s="274"/>
      <c r="BL147" s="272"/>
      <c r="BM147" s="188" t="s">
        <v>169</v>
      </c>
      <c r="BN147" s="158" t="s">
        <v>170</v>
      </c>
      <c r="BO147" s="158" t="s">
        <v>171</v>
      </c>
      <c r="BP147" s="158" t="s">
        <v>172</v>
      </c>
      <c r="BQ147" s="158" t="s">
        <v>173</v>
      </c>
      <c r="BR147" s="158" t="s">
        <v>174</v>
      </c>
      <c r="BS147" s="158" t="s">
        <v>175</v>
      </c>
      <c r="BT147" s="158" t="s">
        <v>176</v>
      </c>
      <c r="BU147" s="158" t="s">
        <v>177</v>
      </c>
      <c r="BV147" s="158" t="s">
        <v>178</v>
      </c>
      <c r="BW147" s="158" t="s">
        <v>179</v>
      </c>
      <c r="BX147" s="158" t="s">
        <v>180</v>
      </c>
      <c r="BY147" s="159" t="s">
        <v>181</v>
      </c>
      <c r="BZ147" s="169"/>
      <c r="CA147" s="200"/>
      <c r="CB147" s="39"/>
      <c r="CC147" s="188" t="s">
        <v>169</v>
      </c>
      <c r="CD147" s="158" t="s">
        <v>170</v>
      </c>
      <c r="CE147" s="158" t="s">
        <v>171</v>
      </c>
      <c r="CF147" s="158" t="s">
        <v>172</v>
      </c>
      <c r="CG147" s="158" t="s">
        <v>173</v>
      </c>
      <c r="CH147" s="158" t="s">
        <v>174</v>
      </c>
      <c r="CI147" s="158" t="s">
        <v>175</v>
      </c>
      <c r="CJ147" s="158" t="s">
        <v>176</v>
      </c>
      <c r="CK147" s="158" t="s">
        <v>177</v>
      </c>
      <c r="CL147" s="158" t="s">
        <v>178</v>
      </c>
      <c r="CM147" s="158" t="s">
        <v>179</v>
      </c>
      <c r="CN147" s="158" t="s">
        <v>180</v>
      </c>
      <c r="CO147" s="159" t="s">
        <v>181</v>
      </c>
      <c r="CP147" s="169"/>
      <c r="CQ147" s="200"/>
      <c r="CR147" s="39"/>
    </row>
    <row r="148" ht="16.5" customHeight="1">
      <c r="A148" s="166" t="s">
        <v>182</v>
      </c>
      <c r="B148" s="167">
        <v>1200.0</v>
      </c>
      <c r="C148" s="167">
        <v>1200.0</v>
      </c>
      <c r="D148" s="167">
        <v>1200.0</v>
      </c>
      <c r="E148" s="167">
        <v>1200.0</v>
      </c>
      <c r="F148" s="167">
        <v>1200.0</v>
      </c>
      <c r="G148" s="167">
        <v>1200.0</v>
      </c>
      <c r="H148" s="167">
        <v>1200.0</v>
      </c>
      <c r="I148" s="167">
        <v>1200.0</v>
      </c>
      <c r="J148" s="167">
        <v>1200.0</v>
      </c>
      <c r="K148" s="167">
        <v>1200.0</v>
      </c>
      <c r="L148" s="167">
        <v>1200.0</v>
      </c>
      <c r="M148" s="167">
        <v>1200.0</v>
      </c>
      <c r="N148" s="281" t="s">
        <v>190</v>
      </c>
      <c r="O148" s="279">
        <f>O146-O144</f>
        <v>20870.64</v>
      </c>
      <c r="P148" s="39"/>
      <c r="Q148" s="166" t="s">
        <v>182</v>
      </c>
      <c r="R148" s="167">
        <v>1200.0</v>
      </c>
      <c r="S148" s="167">
        <v>1200.0</v>
      </c>
      <c r="T148" s="167">
        <v>1200.0</v>
      </c>
      <c r="U148" s="167">
        <v>1200.0</v>
      </c>
      <c r="V148" s="167">
        <v>1200.0</v>
      </c>
      <c r="W148" s="167">
        <v>1200.0</v>
      </c>
      <c r="X148" s="167">
        <v>1200.0</v>
      </c>
      <c r="Y148" s="167">
        <v>1200.0</v>
      </c>
      <c r="Z148" s="167">
        <v>1200.0</v>
      </c>
      <c r="AA148" s="167">
        <v>1200.0</v>
      </c>
      <c r="AB148" s="167">
        <v>1200.0</v>
      </c>
      <c r="AC148" s="167">
        <v>1200.0</v>
      </c>
      <c r="AD148" s="202" t="s">
        <v>190</v>
      </c>
      <c r="AE148" s="270">
        <f>AE146-AE144</f>
        <v>9739.276667</v>
      </c>
      <c r="AF148" s="39"/>
      <c r="AG148" s="166" t="s">
        <v>182</v>
      </c>
      <c r="AH148" s="167">
        <v>1200.0</v>
      </c>
      <c r="AI148" s="167">
        <v>1200.0</v>
      </c>
      <c r="AJ148" s="167">
        <v>1200.0</v>
      </c>
      <c r="AK148" s="167">
        <v>1200.0</v>
      </c>
      <c r="AL148" s="167">
        <v>1200.0</v>
      </c>
      <c r="AM148" s="167">
        <v>1200.0</v>
      </c>
      <c r="AN148" s="167">
        <v>1200.0</v>
      </c>
      <c r="AO148" s="167">
        <v>1200.0</v>
      </c>
      <c r="AP148" s="167">
        <v>1200.0</v>
      </c>
      <c r="AQ148" s="167">
        <v>1200.0</v>
      </c>
      <c r="AR148" s="167">
        <v>1200.0</v>
      </c>
      <c r="AS148" s="167">
        <v>1200.0</v>
      </c>
      <c r="AT148" s="174" t="s">
        <v>183</v>
      </c>
      <c r="AU148" s="211">
        <f>AU146-AU144</f>
        <v>13668</v>
      </c>
      <c r="AV148" s="39"/>
      <c r="AW148" s="166" t="s">
        <v>182</v>
      </c>
      <c r="AX148" s="167">
        <v>1200.0</v>
      </c>
      <c r="AY148" s="167">
        <v>1200.0</v>
      </c>
      <c r="AZ148" s="167">
        <v>1200.0</v>
      </c>
      <c r="BA148" s="167">
        <v>1200.0</v>
      </c>
      <c r="BB148" s="167">
        <v>1200.0</v>
      </c>
      <c r="BC148" s="167">
        <v>1200.0</v>
      </c>
      <c r="BD148" s="167">
        <v>1200.0</v>
      </c>
      <c r="BE148" s="167">
        <v>1200.0</v>
      </c>
      <c r="BF148" s="167">
        <v>1200.0</v>
      </c>
      <c r="BG148" s="167">
        <v>1200.0</v>
      </c>
      <c r="BH148" s="167">
        <v>1200.0</v>
      </c>
      <c r="BI148" s="167">
        <v>1200.0</v>
      </c>
      <c r="BJ148" s="174" t="s">
        <v>183</v>
      </c>
      <c r="BK148" s="211">
        <f>BK146-BK144</f>
        <v>131690</v>
      </c>
      <c r="BL148" s="272"/>
      <c r="BM148" s="166" t="s">
        <v>182</v>
      </c>
      <c r="BN148" s="167">
        <v>1200.0</v>
      </c>
      <c r="BO148" s="167">
        <v>1200.0</v>
      </c>
      <c r="BP148" s="167">
        <v>1200.0</v>
      </c>
      <c r="BQ148" s="167">
        <v>1200.0</v>
      </c>
      <c r="BR148" s="167">
        <v>1200.0</v>
      </c>
      <c r="BS148" s="167">
        <v>1200.0</v>
      </c>
      <c r="BT148" s="167">
        <v>1200.0</v>
      </c>
      <c r="BU148" s="167">
        <v>1200.0</v>
      </c>
      <c r="BV148" s="167">
        <v>1200.0</v>
      </c>
      <c r="BW148" s="167">
        <v>1200.0</v>
      </c>
      <c r="BX148" s="167">
        <v>1200.0</v>
      </c>
      <c r="BY148" s="167">
        <v>1200.0</v>
      </c>
      <c r="BZ148" s="174" t="s">
        <v>183</v>
      </c>
      <c r="CA148" s="199">
        <f>SUM(BN144:BY144)</f>
        <v>48395.5</v>
      </c>
      <c r="CB148" s="39"/>
      <c r="CC148" s="166" t="s">
        <v>182</v>
      </c>
      <c r="CD148" s="167">
        <v>1200.0</v>
      </c>
      <c r="CE148" s="167">
        <v>1200.0</v>
      </c>
      <c r="CF148" s="167">
        <v>1200.0</v>
      </c>
      <c r="CG148" s="167">
        <v>1200.0</v>
      </c>
      <c r="CH148" s="167">
        <v>1200.0</v>
      </c>
      <c r="CI148" s="167">
        <v>1200.0</v>
      </c>
      <c r="CJ148" s="167">
        <v>1200.0</v>
      </c>
      <c r="CK148" s="167">
        <v>1200.0</v>
      </c>
      <c r="CL148" s="167">
        <v>1200.0</v>
      </c>
      <c r="CM148" s="167">
        <v>1200.0</v>
      </c>
      <c r="CN148" s="167">
        <v>1200.0</v>
      </c>
      <c r="CO148" s="167">
        <v>1200.0</v>
      </c>
      <c r="CP148" s="174" t="s">
        <v>183</v>
      </c>
      <c r="CQ148" s="199">
        <f>CQ146-CQ144</f>
        <v>16899.5</v>
      </c>
      <c r="CR148" s="39"/>
    </row>
    <row r="149" ht="15.75" customHeight="1">
      <c r="A149" s="166" t="s">
        <v>184</v>
      </c>
      <c r="B149" s="167">
        <f t="shared" ref="B149:M149" si="384">B151*3.5%/12</f>
        <v>1974</v>
      </c>
      <c r="C149" s="167">
        <f t="shared" si="384"/>
        <v>1970.5</v>
      </c>
      <c r="D149" s="167">
        <f t="shared" si="384"/>
        <v>1967</v>
      </c>
      <c r="E149" s="167">
        <f t="shared" si="384"/>
        <v>1963.5</v>
      </c>
      <c r="F149" s="167">
        <f t="shared" si="384"/>
        <v>1960</v>
      </c>
      <c r="G149" s="167">
        <f t="shared" si="384"/>
        <v>1956.5</v>
      </c>
      <c r="H149" s="167">
        <f t="shared" si="384"/>
        <v>1953</v>
      </c>
      <c r="I149" s="167">
        <f t="shared" si="384"/>
        <v>1949.5</v>
      </c>
      <c r="J149" s="167">
        <f t="shared" si="384"/>
        <v>1946</v>
      </c>
      <c r="K149" s="167">
        <f t="shared" si="384"/>
        <v>1942.5</v>
      </c>
      <c r="L149" s="167">
        <f t="shared" si="384"/>
        <v>1939</v>
      </c>
      <c r="M149" s="167">
        <f t="shared" si="384"/>
        <v>1935.5</v>
      </c>
      <c r="N149" s="289" t="s">
        <v>36</v>
      </c>
      <c r="O149" s="287" t="s">
        <v>36</v>
      </c>
      <c r="P149" s="39"/>
      <c r="Q149" s="166" t="s">
        <v>184</v>
      </c>
      <c r="R149" s="167">
        <f t="shared" ref="R149:AC149" si="385">R151*3.5%/12</f>
        <v>1287.416667</v>
      </c>
      <c r="S149" s="167">
        <f t="shared" si="385"/>
        <v>1283.916667</v>
      </c>
      <c r="T149" s="167">
        <f t="shared" si="385"/>
        <v>1280.416667</v>
      </c>
      <c r="U149" s="167">
        <f t="shared" si="385"/>
        <v>1276.916667</v>
      </c>
      <c r="V149" s="167">
        <f t="shared" si="385"/>
        <v>1273.416667</v>
      </c>
      <c r="W149" s="167">
        <f t="shared" si="385"/>
        <v>1269.916667</v>
      </c>
      <c r="X149" s="167">
        <f t="shared" si="385"/>
        <v>1266.416667</v>
      </c>
      <c r="Y149" s="167">
        <f t="shared" si="385"/>
        <v>1262.916667</v>
      </c>
      <c r="Z149" s="167">
        <f t="shared" si="385"/>
        <v>1259.416667</v>
      </c>
      <c r="AA149" s="167">
        <f t="shared" si="385"/>
        <v>1255.916667</v>
      </c>
      <c r="AB149" s="167">
        <f t="shared" si="385"/>
        <v>1252.416667</v>
      </c>
      <c r="AC149" s="167">
        <f t="shared" si="385"/>
        <v>1248.916667</v>
      </c>
      <c r="AD149" s="169"/>
      <c r="AE149" s="273"/>
      <c r="AF149" s="39"/>
      <c r="AG149" s="166" t="s">
        <v>184</v>
      </c>
      <c r="AH149" s="175">
        <f t="shared" ref="AH149:AS149" si="386">AH151*3.5%/12</f>
        <v>2238.25</v>
      </c>
      <c r="AI149" s="175">
        <f t="shared" si="386"/>
        <v>2234.75</v>
      </c>
      <c r="AJ149" s="175">
        <f t="shared" si="386"/>
        <v>2231.25</v>
      </c>
      <c r="AK149" s="175">
        <f t="shared" si="386"/>
        <v>2227.75</v>
      </c>
      <c r="AL149" s="175">
        <f t="shared" si="386"/>
        <v>2224.25</v>
      </c>
      <c r="AM149" s="175">
        <f t="shared" si="386"/>
        <v>2220.75</v>
      </c>
      <c r="AN149" s="175">
        <f t="shared" si="386"/>
        <v>2217.25</v>
      </c>
      <c r="AO149" s="175">
        <f t="shared" si="386"/>
        <v>2213.75</v>
      </c>
      <c r="AP149" s="175">
        <f t="shared" si="386"/>
        <v>2210.25</v>
      </c>
      <c r="AQ149" s="175">
        <f t="shared" si="386"/>
        <v>2206.75</v>
      </c>
      <c r="AR149" s="175">
        <f t="shared" si="386"/>
        <v>2203.25</v>
      </c>
      <c r="AS149" s="175">
        <f t="shared" si="386"/>
        <v>2199.75</v>
      </c>
      <c r="AT149" s="176"/>
      <c r="AU149" s="274"/>
      <c r="AV149" s="39"/>
      <c r="AW149" s="166" t="s">
        <v>184</v>
      </c>
      <c r="AX149" s="175">
        <f t="shared" ref="AX149:BI149" si="387">AX151*5%/12</f>
        <v>107793.3333</v>
      </c>
      <c r="AY149" s="175">
        <f t="shared" si="387"/>
        <v>107788.3333</v>
      </c>
      <c r="AZ149" s="175">
        <f t="shared" si="387"/>
        <v>107783.3333</v>
      </c>
      <c r="BA149" s="175">
        <f t="shared" si="387"/>
        <v>107778.3333</v>
      </c>
      <c r="BB149" s="175">
        <f t="shared" si="387"/>
        <v>107773.3333</v>
      </c>
      <c r="BC149" s="175">
        <f t="shared" si="387"/>
        <v>107768.3333</v>
      </c>
      <c r="BD149" s="175">
        <f t="shared" si="387"/>
        <v>107763.3333</v>
      </c>
      <c r="BE149" s="175">
        <f t="shared" si="387"/>
        <v>107758.3333</v>
      </c>
      <c r="BF149" s="175">
        <f t="shared" si="387"/>
        <v>107753.3333</v>
      </c>
      <c r="BG149" s="175">
        <f t="shared" si="387"/>
        <v>107748.3333</v>
      </c>
      <c r="BH149" s="175">
        <f t="shared" si="387"/>
        <v>107743.3333</v>
      </c>
      <c r="BI149" s="175">
        <f t="shared" si="387"/>
        <v>107738.3333</v>
      </c>
      <c r="BJ149" s="176"/>
      <c r="BK149" s="274"/>
      <c r="BL149" s="272"/>
      <c r="BM149" s="166" t="s">
        <v>184</v>
      </c>
      <c r="BN149" s="175">
        <f t="shared" ref="BN149:BY149" si="388">BN151*3.5%/12</f>
        <v>2810.208333</v>
      </c>
      <c r="BO149" s="175">
        <f t="shared" si="388"/>
        <v>2806.708333</v>
      </c>
      <c r="BP149" s="175">
        <f t="shared" si="388"/>
        <v>2803.208333</v>
      </c>
      <c r="BQ149" s="175">
        <f t="shared" si="388"/>
        <v>2799.708333</v>
      </c>
      <c r="BR149" s="175">
        <f t="shared" si="388"/>
        <v>2796.208333</v>
      </c>
      <c r="BS149" s="175">
        <f t="shared" si="388"/>
        <v>2792.708333</v>
      </c>
      <c r="BT149" s="175">
        <f t="shared" si="388"/>
        <v>2789.208333</v>
      </c>
      <c r="BU149" s="175">
        <f t="shared" si="388"/>
        <v>2785.708333</v>
      </c>
      <c r="BV149" s="175">
        <f t="shared" si="388"/>
        <v>2782.208333</v>
      </c>
      <c r="BW149" s="175">
        <f t="shared" si="388"/>
        <v>2778.708333</v>
      </c>
      <c r="BX149" s="175">
        <f t="shared" si="388"/>
        <v>2775.208333</v>
      </c>
      <c r="BY149" s="175">
        <f t="shared" si="388"/>
        <v>2771.708333</v>
      </c>
      <c r="BZ149" s="176"/>
      <c r="CA149" s="204"/>
      <c r="CB149" s="39"/>
      <c r="CC149" s="166" t="s">
        <v>184</v>
      </c>
      <c r="CD149" s="175">
        <f t="shared" ref="CD149:CO149" si="389">CD151*3.5%/12</f>
        <v>2468.958333</v>
      </c>
      <c r="CE149" s="175">
        <f t="shared" si="389"/>
        <v>2465.458333</v>
      </c>
      <c r="CF149" s="175">
        <f t="shared" si="389"/>
        <v>2461.958333</v>
      </c>
      <c r="CG149" s="175">
        <f t="shared" si="389"/>
        <v>2458.458333</v>
      </c>
      <c r="CH149" s="175">
        <f t="shared" si="389"/>
        <v>2454.958333</v>
      </c>
      <c r="CI149" s="175">
        <f t="shared" si="389"/>
        <v>2451.458333</v>
      </c>
      <c r="CJ149" s="175">
        <f t="shared" si="389"/>
        <v>2447.958333</v>
      </c>
      <c r="CK149" s="175">
        <f t="shared" si="389"/>
        <v>2444.458333</v>
      </c>
      <c r="CL149" s="175">
        <f t="shared" si="389"/>
        <v>2440.958333</v>
      </c>
      <c r="CM149" s="175">
        <f t="shared" si="389"/>
        <v>2437.458333</v>
      </c>
      <c r="CN149" s="175">
        <f t="shared" si="389"/>
        <v>2433.958333</v>
      </c>
      <c r="CO149" s="175">
        <f t="shared" si="389"/>
        <v>2430.458333</v>
      </c>
      <c r="CP149" s="176"/>
      <c r="CQ149" s="204"/>
      <c r="CR149" s="39"/>
    </row>
    <row r="150" ht="16.5" customHeight="1">
      <c r="A150" s="166" t="s">
        <v>185</v>
      </c>
      <c r="B150" s="167">
        <v>5760.78</v>
      </c>
      <c r="C150" s="167">
        <v>5760.78</v>
      </c>
      <c r="D150" s="167">
        <v>5760.78</v>
      </c>
      <c r="E150" s="167">
        <v>5760.78</v>
      </c>
      <c r="F150" s="167">
        <v>5760.78</v>
      </c>
      <c r="G150" s="167">
        <v>5760.78</v>
      </c>
      <c r="H150" s="167">
        <v>5760.78</v>
      </c>
      <c r="I150" s="167">
        <v>5760.78</v>
      </c>
      <c r="J150" s="167">
        <v>5760.78</v>
      </c>
      <c r="K150" s="167">
        <v>5760.78</v>
      </c>
      <c r="L150" s="167">
        <v>5760.78</v>
      </c>
      <c r="M150" s="167">
        <v>5760.78</v>
      </c>
      <c r="N150" s="290" t="s">
        <v>185</v>
      </c>
      <c r="O150" s="276">
        <f>SUM(B150:M150)</f>
        <v>69129.36</v>
      </c>
      <c r="P150" s="39"/>
      <c r="Q150" s="166" t="s">
        <v>185</v>
      </c>
      <c r="R150" s="179">
        <v>5760.78</v>
      </c>
      <c r="S150" s="179">
        <f t="shared" ref="S150:AC150" si="390">S148+S149</f>
        <v>2483.916667</v>
      </c>
      <c r="T150" s="179">
        <f t="shared" si="390"/>
        <v>2480.416667</v>
      </c>
      <c r="U150" s="179">
        <f t="shared" si="390"/>
        <v>2476.916667</v>
      </c>
      <c r="V150" s="179">
        <f t="shared" si="390"/>
        <v>2473.416667</v>
      </c>
      <c r="W150" s="179">
        <f t="shared" si="390"/>
        <v>2469.916667</v>
      </c>
      <c r="X150" s="179">
        <f t="shared" si="390"/>
        <v>2466.416667</v>
      </c>
      <c r="Y150" s="179">
        <f t="shared" si="390"/>
        <v>2462.916667</v>
      </c>
      <c r="Z150" s="179">
        <f t="shared" si="390"/>
        <v>2459.416667</v>
      </c>
      <c r="AA150" s="179">
        <f t="shared" si="390"/>
        <v>2455.916667</v>
      </c>
      <c r="AB150" s="179">
        <f t="shared" si="390"/>
        <v>2452.416667</v>
      </c>
      <c r="AC150" s="282">
        <f t="shared" si="390"/>
        <v>2448.916667</v>
      </c>
      <c r="AD150" s="180" t="s">
        <v>185</v>
      </c>
      <c r="AE150" s="270">
        <f>SUM(R150:AC150)</f>
        <v>32891.36333</v>
      </c>
      <c r="AF150" s="39"/>
      <c r="AG150" s="166" t="s">
        <v>185</v>
      </c>
      <c r="AH150" s="175">
        <f t="shared" ref="AH150:AS150" si="391">AH149+AH148</f>
        <v>3438.25</v>
      </c>
      <c r="AI150" s="175">
        <f t="shared" si="391"/>
        <v>3434.75</v>
      </c>
      <c r="AJ150" s="175">
        <f t="shared" si="391"/>
        <v>3431.25</v>
      </c>
      <c r="AK150" s="175">
        <f t="shared" si="391"/>
        <v>3427.75</v>
      </c>
      <c r="AL150" s="175">
        <f t="shared" si="391"/>
        <v>3424.25</v>
      </c>
      <c r="AM150" s="175">
        <f t="shared" si="391"/>
        <v>3420.75</v>
      </c>
      <c r="AN150" s="175">
        <f t="shared" si="391"/>
        <v>3417.25</v>
      </c>
      <c r="AO150" s="175">
        <f t="shared" si="391"/>
        <v>3413.75</v>
      </c>
      <c r="AP150" s="175">
        <f t="shared" si="391"/>
        <v>3410.25</v>
      </c>
      <c r="AQ150" s="175">
        <f t="shared" si="391"/>
        <v>3406.75</v>
      </c>
      <c r="AR150" s="175">
        <f t="shared" si="391"/>
        <v>3403.25</v>
      </c>
      <c r="AS150" s="175">
        <f t="shared" si="391"/>
        <v>3399.75</v>
      </c>
      <c r="AT150" s="174" t="s">
        <v>185</v>
      </c>
      <c r="AU150" s="211">
        <f>SUM(AH150:AS150)</f>
        <v>41028</v>
      </c>
      <c r="AV150" s="39"/>
      <c r="AW150" s="166" t="s">
        <v>185</v>
      </c>
      <c r="AX150" s="175">
        <f t="shared" ref="AX150:BI150" si="392">AX149+AX148</f>
        <v>108993.3333</v>
      </c>
      <c r="AY150" s="175">
        <f t="shared" si="392"/>
        <v>108988.3333</v>
      </c>
      <c r="AZ150" s="175">
        <f t="shared" si="392"/>
        <v>108983.3333</v>
      </c>
      <c r="BA150" s="175">
        <f t="shared" si="392"/>
        <v>108978.3333</v>
      </c>
      <c r="BB150" s="175">
        <f t="shared" si="392"/>
        <v>108973.3333</v>
      </c>
      <c r="BC150" s="175">
        <f t="shared" si="392"/>
        <v>108968.3333</v>
      </c>
      <c r="BD150" s="175">
        <f t="shared" si="392"/>
        <v>108963.3333</v>
      </c>
      <c r="BE150" s="175">
        <f t="shared" si="392"/>
        <v>108958.3333</v>
      </c>
      <c r="BF150" s="175">
        <f t="shared" si="392"/>
        <v>108953.3333</v>
      </c>
      <c r="BG150" s="175">
        <f t="shared" si="392"/>
        <v>108948.3333</v>
      </c>
      <c r="BH150" s="175">
        <f t="shared" si="392"/>
        <v>108943.3333</v>
      </c>
      <c r="BI150" s="175">
        <f t="shared" si="392"/>
        <v>108938.3333</v>
      </c>
      <c r="BJ150" s="174" t="s">
        <v>185</v>
      </c>
      <c r="BK150" s="211">
        <f>SUM(AX150:BI150)</f>
        <v>1307590</v>
      </c>
      <c r="BL150" s="272"/>
      <c r="BM150" s="166" t="s">
        <v>185</v>
      </c>
      <c r="BN150" s="175">
        <f t="shared" ref="BN150:BY150" si="393">BN149+BN148</f>
        <v>4010.208333</v>
      </c>
      <c r="BO150" s="175">
        <f t="shared" si="393"/>
        <v>4006.708333</v>
      </c>
      <c r="BP150" s="175">
        <f t="shared" si="393"/>
        <v>4003.208333</v>
      </c>
      <c r="BQ150" s="175">
        <f t="shared" si="393"/>
        <v>3999.708333</v>
      </c>
      <c r="BR150" s="175">
        <f t="shared" si="393"/>
        <v>3996.208333</v>
      </c>
      <c r="BS150" s="175">
        <f t="shared" si="393"/>
        <v>3992.708333</v>
      </c>
      <c r="BT150" s="175">
        <f t="shared" si="393"/>
        <v>3989.208333</v>
      </c>
      <c r="BU150" s="175">
        <f t="shared" si="393"/>
        <v>3985.708333</v>
      </c>
      <c r="BV150" s="175">
        <f t="shared" si="393"/>
        <v>3982.208333</v>
      </c>
      <c r="BW150" s="175">
        <f t="shared" si="393"/>
        <v>3978.708333</v>
      </c>
      <c r="BX150" s="175">
        <f t="shared" si="393"/>
        <v>3975.208333</v>
      </c>
      <c r="BY150" s="175">
        <f t="shared" si="393"/>
        <v>3971.708333</v>
      </c>
      <c r="BZ150" s="174" t="s">
        <v>185</v>
      </c>
      <c r="CA150" s="199">
        <f>SUM(BN150:BY150)</f>
        <v>47891.5</v>
      </c>
      <c r="CB150" s="39"/>
      <c r="CC150" s="166" t="s">
        <v>185</v>
      </c>
      <c r="CD150" s="175">
        <f t="shared" ref="CD150:CO150" si="394">CD149+CD148</f>
        <v>3668.958333</v>
      </c>
      <c r="CE150" s="175">
        <f t="shared" si="394"/>
        <v>3665.458333</v>
      </c>
      <c r="CF150" s="175">
        <f t="shared" si="394"/>
        <v>3661.958333</v>
      </c>
      <c r="CG150" s="175">
        <f t="shared" si="394"/>
        <v>3658.458333</v>
      </c>
      <c r="CH150" s="175">
        <f t="shared" si="394"/>
        <v>3654.958333</v>
      </c>
      <c r="CI150" s="175">
        <f t="shared" si="394"/>
        <v>3651.458333</v>
      </c>
      <c r="CJ150" s="175">
        <f t="shared" si="394"/>
        <v>3647.958333</v>
      </c>
      <c r="CK150" s="175">
        <f t="shared" si="394"/>
        <v>3644.458333</v>
      </c>
      <c r="CL150" s="175">
        <f t="shared" si="394"/>
        <v>3640.958333</v>
      </c>
      <c r="CM150" s="175">
        <f t="shared" si="394"/>
        <v>3637.458333</v>
      </c>
      <c r="CN150" s="175">
        <f t="shared" si="394"/>
        <v>3633.958333</v>
      </c>
      <c r="CO150" s="175">
        <f t="shared" si="394"/>
        <v>3630.458333</v>
      </c>
      <c r="CP150" s="174" t="s">
        <v>185</v>
      </c>
      <c r="CQ150" s="199">
        <f>SUM(CD150:CO150)</f>
        <v>43796.5</v>
      </c>
      <c r="CR150" s="39"/>
    </row>
    <row r="151" ht="15.75" customHeight="1">
      <c r="A151" s="166" t="s">
        <v>186</v>
      </c>
      <c r="B151" s="167">
        <f>M145-M142</f>
        <v>676800</v>
      </c>
      <c r="C151" s="167">
        <f t="shared" ref="C151:M151" si="395">B151-B148</f>
        <v>675600</v>
      </c>
      <c r="D151" s="167">
        <f t="shared" si="395"/>
        <v>674400</v>
      </c>
      <c r="E151" s="167">
        <f t="shared" si="395"/>
        <v>673200</v>
      </c>
      <c r="F151" s="167">
        <f t="shared" si="395"/>
        <v>672000</v>
      </c>
      <c r="G151" s="167">
        <f t="shared" si="395"/>
        <v>670800</v>
      </c>
      <c r="H151" s="167">
        <f t="shared" si="395"/>
        <v>669600</v>
      </c>
      <c r="I151" s="167">
        <f t="shared" si="395"/>
        <v>668400</v>
      </c>
      <c r="J151" s="167">
        <f t="shared" si="395"/>
        <v>667200</v>
      </c>
      <c r="K151" s="167">
        <f t="shared" si="395"/>
        <v>666000</v>
      </c>
      <c r="L151" s="167">
        <f t="shared" si="395"/>
        <v>664800</v>
      </c>
      <c r="M151" s="167">
        <f t="shared" si="395"/>
        <v>663600</v>
      </c>
      <c r="N151" s="291" t="s">
        <v>199</v>
      </c>
      <c r="O151" s="288" t="s">
        <v>36</v>
      </c>
      <c r="P151" s="39"/>
      <c r="Q151" s="166" t="s">
        <v>186</v>
      </c>
      <c r="R151" s="179">
        <f>AC145-AC142</f>
        <v>441400</v>
      </c>
      <c r="S151" s="179">
        <f t="shared" ref="S151:AC151" si="396">R151-R148</f>
        <v>440200</v>
      </c>
      <c r="T151" s="179">
        <f t="shared" si="396"/>
        <v>439000</v>
      </c>
      <c r="U151" s="179">
        <f t="shared" si="396"/>
        <v>437800</v>
      </c>
      <c r="V151" s="179">
        <f t="shared" si="396"/>
        <v>436600</v>
      </c>
      <c r="W151" s="179">
        <f t="shared" si="396"/>
        <v>435400</v>
      </c>
      <c r="X151" s="179">
        <f t="shared" si="396"/>
        <v>434200</v>
      </c>
      <c r="Y151" s="179">
        <f t="shared" si="396"/>
        <v>433000</v>
      </c>
      <c r="Z151" s="179">
        <f t="shared" si="396"/>
        <v>431800</v>
      </c>
      <c r="AA151" s="179">
        <f t="shared" si="396"/>
        <v>430600</v>
      </c>
      <c r="AB151" s="179">
        <f t="shared" si="396"/>
        <v>429400</v>
      </c>
      <c r="AC151" s="282">
        <f t="shared" si="396"/>
        <v>428200</v>
      </c>
      <c r="AD151" s="169"/>
      <c r="AE151" s="273"/>
      <c r="AF151" s="39"/>
      <c r="AG151" s="166" t="s">
        <v>186</v>
      </c>
      <c r="AH151" s="175">
        <f>AS145-AS142</f>
        <v>767400</v>
      </c>
      <c r="AI151" s="175">
        <f t="shared" ref="AI151:AS151" si="397">AH151-AH148</f>
        <v>766200</v>
      </c>
      <c r="AJ151" s="175">
        <f t="shared" si="397"/>
        <v>765000</v>
      </c>
      <c r="AK151" s="175">
        <f t="shared" si="397"/>
        <v>763800</v>
      </c>
      <c r="AL151" s="175">
        <f t="shared" si="397"/>
        <v>762600</v>
      </c>
      <c r="AM151" s="175">
        <f t="shared" si="397"/>
        <v>761400</v>
      </c>
      <c r="AN151" s="175">
        <f t="shared" si="397"/>
        <v>760200</v>
      </c>
      <c r="AO151" s="175">
        <f t="shared" si="397"/>
        <v>759000</v>
      </c>
      <c r="AP151" s="175">
        <f t="shared" si="397"/>
        <v>757800</v>
      </c>
      <c r="AQ151" s="175">
        <f t="shared" si="397"/>
        <v>756600</v>
      </c>
      <c r="AR151" s="175">
        <f t="shared" si="397"/>
        <v>755400</v>
      </c>
      <c r="AS151" s="175">
        <f t="shared" si="397"/>
        <v>754200</v>
      </c>
      <c r="AT151" s="186"/>
      <c r="AU151" s="274"/>
      <c r="AV151" s="39"/>
      <c r="AW151" s="166" t="s">
        <v>186</v>
      </c>
      <c r="AX151" s="175">
        <f>BI145-BI142</f>
        <v>25870400</v>
      </c>
      <c r="AY151" s="175">
        <f t="shared" ref="AY151:BI151" si="398">AX151-AX148</f>
        <v>25869200</v>
      </c>
      <c r="AZ151" s="175">
        <f t="shared" si="398"/>
        <v>25868000</v>
      </c>
      <c r="BA151" s="175">
        <f t="shared" si="398"/>
        <v>25866800</v>
      </c>
      <c r="BB151" s="175">
        <f t="shared" si="398"/>
        <v>25865600</v>
      </c>
      <c r="BC151" s="175">
        <f t="shared" si="398"/>
        <v>25864400</v>
      </c>
      <c r="BD151" s="175">
        <f t="shared" si="398"/>
        <v>25863200</v>
      </c>
      <c r="BE151" s="175">
        <f t="shared" si="398"/>
        <v>25862000</v>
      </c>
      <c r="BF151" s="175">
        <f t="shared" si="398"/>
        <v>25860800</v>
      </c>
      <c r="BG151" s="175">
        <f t="shared" si="398"/>
        <v>25859600</v>
      </c>
      <c r="BH151" s="175">
        <f t="shared" si="398"/>
        <v>25858400</v>
      </c>
      <c r="BI151" s="175">
        <f t="shared" si="398"/>
        <v>25857200</v>
      </c>
      <c r="BJ151" s="186"/>
      <c r="BK151" s="274"/>
      <c r="BL151" s="272"/>
      <c r="BM151" s="166" t="s">
        <v>186</v>
      </c>
      <c r="BN151" s="175">
        <f>BY145-BY142</f>
        <v>963500</v>
      </c>
      <c r="BO151" s="175">
        <f t="shared" ref="BO151:BY151" si="399">BN151-BN148</f>
        <v>962300</v>
      </c>
      <c r="BP151" s="175">
        <f t="shared" si="399"/>
        <v>961100</v>
      </c>
      <c r="BQ151" s="175">
        <f t="shared" si="399"/>
        <v>959900</v>
      </c>
      <c r="BR151" s="175">
        <f t="shared" si="399"/>
        <v>958700</v>
      </c>
      <c r="BS151" s="175">
        <f t="shared" si="399"/>
        <v>957500</v>
      </c>
      <c r="BT151" s="175">
        <f t="shared" si="399"/>
        <v>956300</v>
      </c>
      <c r="BU151" s="175">
        <f t="shared" si="399"/>
        <v>955100</v>
      </c>
      <c r="BV151" s="175">
        <f t="shared" si="399"/>
        <v>953900</v>
      </c>
      <c r="BW151" s="175">
        <f t="shared" si="399"/>
        <v>952700</v>
      </c>
      <c r="BX151" s="175">
        <f t="shared" si="399"/>
        <v>951500</v>
      </c>
      <c r="BY151" s="175">
        <f t="shared" si="399"/>
        <v>950300</v>
      </c>
      <c r="BZ151" s="186"/>
      <c r="CA151" s="200"/>
      <c r="CB151" s="39"/>
      <c r="CC151" s="166" t="s">
        <v>186</v>
      </c>
      <c r="CD151" s="175">
        <f>CO145-CO142</f>
        <v>846500</v>
      </c>
      <c r="CE151" s="175">
        <f t="shared" ref="CE151:CO151" si="400">CD151-CD148</f>
        <v>845300</v>
      </c>
      <c r="CF151" s="175">
        <f t="shared" si="400"/>
        <v>844100</v>
      </c>
      <c r="CG151" s="175">
        <f t="shared" si="400"/>
        <v>842900</v>
      </c>
      <c r="CH151" s="175">
        <f t="shared" si="400"/>
        <v>841700</v>
      </c>
      <c r="CI151" s="175">
        <f t="shared" si="400"/>
        <v>840500</v>
      </c>
      <c r="CJ151" s="175">
        <f t="shared" si="400"/>
        <v>839300</v>
      </c>
      <c r="CK151" s="175">
        <f t="shared" si="400"/>
        <v>838100</v>
      </c>
      <c r="CL151" s="175">
        <f t="shared" si="400"/>
        <v>836900</v>
      </c>
      <c r="CM151" s="175">
        <f t="shared" si="400"/>
        <v>835700</v>
      </c>
      <c r="CN151" s="175">
        <f t="shared" si="400"/>
        <v>834500</v>
      </c>
      <c r="CO151" s="175">
        <f t="shared" si="400"/>
        <v>833300</v>
      </c>
      <c r="CP151" s="186"/>
      <c r="CQ151" s="200"/>
      <c r="CR151" s="39"/>
    </row>
    <row r="152" ht="16.5" customHeight="1">
      <c r="A152" s="166" t="s">
        <v>187</v>
      </c>
      <c r="B152" s="167">
        <v>7500.0</v>
      </c>
      <c r="C152" s="167">
        <v>7500.0</v>
      </c>
      <c r="D152" s="167">
        <v>7500.0</v>
      </c>
      <c r="E152" s="167">
        <v>7500.0</v>
      </c>
      <c r="F152" s="167">
        <v>7500.0</v>
      </c>
      <c r="G152" s="167">
        <v>7500.0</v>
      </c>
      <c r="H152" s="167">
        <v>7500.0</v>
      </c>
      <c r="I152" s="167">
        <v>7500.0</v>
      </c>
      <c r="J152" s="167">
        <v>7500.0</v>
      </c>
      <c r="K152" s="167">
        <v>7500.0</v>
      </c>
      <c r="L152" s="167">
        <v>7500.0</v>
      </c>
      <c r="M152" s="167">
        <v>7500.0</v>
      </c>
      <c r="N152" s="286" t="s">
        <v>197</v>
      </c>
      <c r="O152" s="276">
        <f>SUM(B152:M152)</f>
        <v>90000</v>
      </c>
      <c r="P152" s="39"/>
      <c r="Q152" s="166" t="s">
        <v>187</v>
      </c>
      <c r="R152" s="179">
        <v>3600.0</v>
      </c>
      <c r="S152" s="179">
        <v>3600.0</v>
      </c>
      <c r="T152" s="179">
        <v>3600.0</v>
      </c>
      <c r="U152" s="179">
        <v>3600.0</v>
      </c>
      <c r="V152" s="179">
        <v>3600.0</v>
      </c>
      <c r="W152" s="179">
        <v>3600.0</v>
      </c>
      <c r="X152" s="179">
        <v>3600.0</v>
      </c>
      <c r="Y152" s="179">
        <v>3600.0</v>
      </c>
      <c r="Z152" s="179">
        <v>3600.0</v>
      </c>
      <c r="AA152" s="179">
        <v>3600.0</v>
      </c>
      <c r="AB152" s="179">
        <v>3600.0</v>
      </c>
      <c r="AC152" s="179">
        <v>3600.0</v>
      </c>
      <c r="AD152" s="180" t="s">
        <v>188</v>
      </c>
      <c r="AE152" s="270">
        <f>SUM(R152:AC152)</f>
        <v>43200</v>
      </c>
      <c r="AF152" s="39"/>
      <c r="AG152" s="166" t="s">
        <v>187</v>
      </c>
      <c r="AH152" s="175">
        <v>4600.0</v>
      </c>
      <c r="AI152" s="175">
        <v>4600.0</v>
      </c>
      <c r="AJ152" s="175">
        <v>4600.0</v>
      </c>
      <c r="AK152" s="175">
        <v>4600.0</v>
      </c>
      <c r="AL152" s="175">
        <v>4600.0</v>
      </c>
      <c r="AM152" s="175">
        <v>4600.0</v>
      </c>
      <c r="AN152" s="175">
        <v>4600.0</v>
      </c>
      <c r="AO152" s="175">
        <v>4600.0</v>
      </c>
      <c r="AP152" s="175">
        <v>4600.0</v>
      </c>
      <c r="AQ152" s="175">
        <v>4600.0</v>
      </c>
      <c r="AR152" s="175">
        <v>4600.0</v>
      </c>
      <c r="AS152" s="175">
        <v>4600.0</v>
      </c>
      <c r="AT152" s="187" t="s">
        <v>189</v>
      </c>
      <c r="AU152" s="203">
        <f>SUM(AH152:AS152)</f>
        <v>55200</v>
      </c>
      <c r="AV152" s="39"/>
      <c r="AW152" s="166" t="s">
        <v>187</v>
      </c>
      <c r="AX152" s="175">
        <v>120000.0</v>
      </c>
      <c r="AY152" s="175">
        <v>120000.0</v>
      </c>
      <c r="AZ152" s="175">
        <v>120000.0</v>
      </c>
      <c r="BA152" s="175">
        <v>120000.0</v>
      </c>
      <c r="BB152" s="175">
        <v>120000.0</v>
      </c>
      <c r="BC152" s="175">
        <v>120000.0</v>
      </c>
      <c r="BD152" s="175">
        <v>120000.0</v>
      </c>
      <c r="BE152" s="175">
        <v>120000.0</v>
      </c>
      <c r="BF152" s="175">
        <v>120000.0</v>
      </c>
      <c r="BG152" s="175">
        <v>120000.0</v>
      </c>
      <c r="BH152" s="175">
        <v>120000.0</v>
      </c>
      <c r="BI152" s="175">
        <v>120000.0</v>
      </c>
      <c r="BJ152" s="187" t="s">
        <v>189</v>
      </c>
      <c r="BK152" s="211">
        <f>SUM(AX152:BI152)</f>
        <v>1440000</v>
      </c>
      <c r="BL152" s="272"/>
      <c r="BM152" s="166" t="s">
        <v>187</v>
      </c>
      <c r="BN152" s="175">
        <v>5600.0</v>
      </c>
      <c r="BO152" s="175">
        <v>5600.0</v>
      </c>
      <c r="BP152" s="175">
        <v>5600.0</v>
      </c>
      <c r="BQ152" s="175">
        <v>5600.0</v>
      </c>
      <c r="BR152" s="175">
        <v>5600.0</v>
      </c>
      <c r="BS152" s="175">
        <v>5600.0</v>
      </c>
      <c r="BT152" s="175">
        <v>5600.0</v>
      </c>
      <c r="BU152" s="175">
        <v>5600.0</v>
      </c>
      <c r="BV152" s="175">
        <v>5600.0</v>
      </c>
      <c r="BW152" s="175">
        <v>5600.0</v>
      </c>
      <c r="BX152" s="175">
        <v>5600.0</v>
      </c>
      <c r="BY152" s="175">
        <v>5600.0</v>
      </c>
      <c r="BZ152" s="187" t="s">
        <v>189</v>
      </c>
      <c r="CA152" s="199">
        <f>SUM(BN152:BY152)</f>
        <v>67200</v>
      </c>
      <c r="CB152" s="39"/>
      <c r="CC152" s="166" t="s">
        <v>187</v>
      </c>
      <c r="CD152" s="175">
        <v>5100.0</v>
      </c>
      <c r="CE152" s="175">
        <v>5100.0</v>
      </c>
      <c r="CF152" s="175">
        <v>5100.0</v>
      </c>
      <c r="CG152" s="175">
        <v>5100.0</v>
      </c>
      <c r="CH152" s="175">
        <v>5100.0</v>
      </c>
      <c r="CI152" s="175">
        <v>5100.0</v>
      </c>
      <c r="CJ152" s="175">
        <v>5100.0</v>
      </c>
      <c r="CK152" s="175">
        <v>5100.0</v>
      </c>
      <c r="CL152" s="175">
        <v>5100.0</v>
      </c>
      <c r="CM152" s="175">
        <v>5100.0</v>
      </c>
      <c r="CN152" s="175">
        <v>5100.0</v>
      </c>
      <c r="CO152" s="175">
        <v>5100.0</v>
      </c>
      <c r="CP152" s="187" t="s">
        <v>189</v>
      </c>
      <c r="CQ152" s="199">
        <f>SUM(CD152:CO152)</f>
        <v>61200</v>
      </c>
      <c r="CR152" s="39"/>
    </row>
    <row r="153" ht="15.75" customHeight="1">
      <c r="A153" s="188" t="s">
        <v>169</v>
      </c>
      <c r="B153" s="158" t="s">
        <v>170</v>
      </c>
      <c r="C153" s="158" t="s">
        <v>171</v>
      </c>
      <c r="D153" s="158" t="s">
        <v>172</v>
      </c>
      <c r="E153" s="158" t="s">
        <v>173</v>
      </c>
      <c r="F153" s="158" t="s">
        <v>174</v>
      </c>
      <c r="G153" s="158" t="s">
        <v>175</v>
      </c>
      <c r="H153" s="158" t="s">
        <v>176</v>
      </c>
      <c r="I153" s="158" t="s">
        <v>177</v>
      </c>
      <c r="J153" s="158" t="s">
        <v>178</v>
      </c>
      <c r="K153" s="158" t="s">
        <v>179</v>
      </c>
      <c r="L153" s="158" t="s">
        <v>180</v>
      </c>
      <c r="M153" s="159" t="s">
        <v>181</v>
      </c>
      <c r="N153" s="168" t="s">
        <v>36</v>
      </c>
      <c r="O153" s="293" t="s">
        <v>36</v>
      </c>
      <c r="P153" s="39"/>
      <c r="Q153" s="188" t="s">
        <v>169</v>
      </c>
      <c r="R153" s="158" t="s">
        <v>170</v>
      </c>
      <c r="S153" s="158" t="s">
        <v>171</v>
      </c>
      <c r="T153" s="158" t="s">
        <v>172</v>
      </c>
      <c r="U153" s="158" t="s">
        <v>173</v>
      </c>
      <c r="V153" s="158" t="s">
        <v>174</v>
      </c>
      <c r="W153" s="158" t="s">
        <v>175</v>
      </c>
      <c r="X153" s="158" t="s">
        <v>176</v>
      </c>
      <c r="Y153" s="158" t="s">
        <v>177</v>
      </c>
      <c r="Z153" s="158" t="s">
        <v>178</v>
      </c>
      <c r="AA153" s="158" t="s">
        <v>179</v>
      </c>
      <c r="AB153" s="158" t="s">
        <v>180</v>
      </c>
      <c r="AC153" s="159" t="s">
        <v>181</v>
      </c>
      <c r="AD153" s="169" t="s">
        <v>36</v>
      </c>
      <c r="AE153" s="294" t="s">
        <v>36</v>
      </c>
      <c r="AF153" s="39"/>
      <c r="AG153" s="188" t="s">
        <v>169</v>
      </c>
      <c r="AH153" s="158" t="s">
        <v>170</v>
      </c>
      <c r="AI153" s="158" t="s">
        <v>171</v>
      </c>
      <c r="AJ153" s="158" t="s">
        <v>172</v>
      </c>
      <c r="AK153" s="158" t="s">
        <v>173</v>
      </c>
      <c r="AL153" s="158" t="s">
        <v>174</v>
      </c>
      <c r="AM153" s="158" t="s">
        <v>175</v>
      </c>
      <c r="AN153" s="158" t="s">
        <v>176</v>
      </c>
      <c r="AO153" s="158" t="s">
        <v>177</v>
      </c>
      <c r="AP153" s="158" t="s">
        <v>178</v>
      </c>
      <c r="AQ153" s="158" t="s">
        <v>179</v>
      </c>
      <c r="AR153" s="158" t="s">
        <v>180</v>
      </c>
      <c r="AS153" s="159" t="s">
        <v>181</v>
      </c>
      <c r="AT153" s="186"/>
      <c r="AU153" s="274"/>
      <c r="AV153" s="295">
        <v>12451.0</v>
      </c>
      <c r="AW153" s="188" t="s">
        <v>169</v>
      </c>
      <c r="AX153" s="158" t="s">
        <v>170</v>
      </c>
      <c r="AY153" s="158" t="s">
        <v>171</v>
      </c>
      <c r="AZ153" s="158" t="s">
        <v>172</v>
      </c>
      <c r="BA153" s="158" t="s">
        <v>173</v>
      </c>
      <c r="BB153" s="158" t="s">
        <v>174</v>
      </c>
      <c r="BC153" s="158" t="s">
        <v>175</v>
      </c>
      <c r="BD153" s="158" t="s">
        <v>176</v>
      </c>
      <c r="BE153" s="158" t="s">
        <v>177</v>
      </c>
      <c r="BF153" s="158" t="s">
        <v>178</v>
      </c>
      <c r="BG153" s="158" t="s">
        <v>179</v>
      </c>
      <c r="BH153" s="158" t="s">
        <v>180</v>
      </c>
      <c r="BI153" s="159" t="s">
        <v>181</v>
      </c>
      <c r="BJ153" s="200"/>
      <c r="BK153" s="274"/>
      <c r="BL153" s="272"/>
      <c r="BM153" s="188" t="s">
        <v>169</v>
      </c>
      <c r="BN153" s="158" t="s">
        <v>170</v>
      </c>
      <c r="BO153" s="158" t="s">
        <v>171</v>
      </c>
      <c r="BP153" s="158" t="s">
        <v>172</v>
      </c>
      <c r="BQ153" s="158" t="s">
        <v>173</v>
      </c>
      <c r="BR153" s="158" t="s">
        <v>174</v>
      </c>
      <c r="BS153" s="158" t="s">
        <v>175</v>
      </c>
      <c r="BT153" s="158" t="s">
        <v>176</v>
      </c>
      <c r="BU153" s="158" t="s">
        <v>177</v>
      </c>
      <c r="BV153" s="158" t="s">
        <v>178</v>
      </c>
      <c r="BW153" s="158" t="s">
        <v>179</v>
      </c>
      <c r="BX153" s="158" t="s">
        <v>180</v>
      </c>
      <c r="BY153" s="159" t="s">
        <v>181</v>
      </c>
      <c r="BZ153" s="169"/>
      <c r="CA153" s="200"/>
      <c r="CB153" s="39"/>
      <c r="CC153" s="188" t="s">
        <v>169</v>
      </c>
      <c r="CD153" s="158" t="s">
        <v>170</v>
      </c>
      <c r="CE153" s="158" t="s">
        <v>171</v>
      </c>
      <c r="CF153" s="158" t="s">
        <v>172</v>
      </c>
      <c r="CG153" s="158" t="s">
        <v>173</v>
      </c>
      <c r="CH153" s="158" t="s">
        <v>174</v>
      </c>
      <c r="CI153" s="158" t="s">
        <v>175</v>
      </c>
      <c r="CJ153" s="158" t="s">
        <v>176</v>
      </c>
      <c r="CK153" s="158" t="s">
        <v>177</v>
      </c>
      <c r="CL153" s="158" t="s">
        <v>178</v>
      </c>
      <c r="CM153" s="158" t="s">
        <v>179</v>
      </c>
      <c r="CN153" s="158" t="s">
        <v>180</v>
      </c>
      <c r="CO153" s="159" t="s">
        <v>181</v>
      </c>
      <c r="CP153" s="169"/>
      <c r="CQ153" s="200"/>
      <c r="CR153" s="39"/>
    </row>
    <row r="154" ht="15.75" customHeight="1">
      <c r="A154" s="166" t="s">
        <v>182</v>
      </c>
      <c r="B154" s="167">
        <v>1200.0</v>
      </c>
      <c r="C154" s="167">
        <v>1200.0</v>
      </c>
      <c r="D154" s="167">
        <v>1200.0</v>
      </c>
      <c r="E154" s="167">
        <v>1200.0</v>
      </c>
      <c r="F154" s="167">
        <v>1200.0</v>
      </c>
      <c r="G154" s="167">
        <v>1200.0</v>
      </c>
      <c r="H154" s="167">
        <v>1200.0</v>
      </c>
      <c r="I154" s="167">
        <v>1200.0</v>
      </c>
      <c r="J154" s="167">
        <v>1200.0</v>
      </c>
      <c r="K154" s="167">
        <v>1200.0</v>
      </c>
      <c r="L154" s="167">
        <v>1200.0</v>
      </c>
      <c r="M154" s="167">
        <v>1200.0</v>
      </c>
      <c r="N154" s="281" t="s">
        <v>190</v>
      </c>
      <c r="O154" s="279">
        <f>O152-O150</f>
        <v>20870.64</v>
      </c>
      <c r="P154" s="39"/>
      <c r="Q154" s="166" t="s">
        <v>182</v>
      </c>
      <c r="R154" s="167">
        <v>1200.0</v>
      </c>
      <c r="S154" s="167">
        <v>1200.0</v>
      </c>
      <c r="T154" s="167">
        <v>1200.0</v>
      </c>
      <c r="U154" s="167">
        <v>1200.0</v>
      </c>
      <c r="V154" s="167">
        <v>1200.0</v>
      </c>
      <c r="W154" s="167">
        <v>1200.0</v>
      </c>
      <c r="X154" s="167">
        <v>1200.0</v>
      </c>
      <c r="Y154" s="167">
        <v>1200.0</v>
      </c>
      <c r="Z154" s="167">
        <v>1200.0</v>
      </c>
      <c r="AA154" s="167">
        <v>1200.0</v>
      </c>
      <c r="AB154" s="167">
        <v>1200.0</v>
      </c>
      <c r="AC154" s="167">
        <v>1200.0</v>
      </c>
      <c r="AD154" s="296" t="s">
        <v>190</v>
      </c>
      <c r="AE154" s="297">
        <f>AE152-AE150</f>
        <v>10308.63667</v>
      </c>
      <c r="AF154" s="39"/>
      <c r="AG154" s="166" t="s">
        <v>182</v>
      </c>
      <c r="AH154" s="167">
        <v>1200.0</v>
      </c>
      <c r="AI154" s="167">
        <v>1200.0</v>
      </c>
      <c r="AJ154" s="167">
        <v>1200.0</v>
      </c>
      <c r="AK154" s="167">
        <v>1200.0</v>
      </c>
      <c r="AL154" s="167">
        <v>1200.0</v>
      </c>
      <c r="AM154" s="167">
        <v>1200.0</v>
      </c>
      <c r="AN154" s="167">
        <v>1200.0</v>
      </c>
      <c r="AO154" s="167">
        <v>1200.0</v>
      </c>
      <c r="AP154" s="167">
        <v>1200.0</v>
      </c>
      <c r="AQ154" s="167">
        <v>1200.0</v>
      </c>
      <c r="AR154" s="167">
        <v>1200.0</v>
      </c>
      <c r="AS154" s="167">
        <v>1200.0</v>
      </c>
      <c r="AT154" s="174" t="s">
        <v>183</v>
      </c>
      <c r="AU154" s="211">
        <f>AU152-AU150</f>
        <v>14172</v>
      </c>
      <c r="AV154" s="298">
        <v>1611.67</v>
      </c>
      <c r="AW154" s="166" t="s">
        <v>182</v>
      </c>
      <c r="AX154" s="167">
        <v>1200.0</v>
      </c>
      <c r="AY154" s="167">
        <v>1200.0</v>
      </c>
      <c r="AZ154" s="167">
        <v>1200.0</v>
      </c>
      <c r="BA154" s="167">
        <v>1200.0</v>
      </c>
      <c r="BB154" s="167">
        <v>1200.0</v>
      </c>
      <c r="BC154" s="167">
        <v>1200.0</v>
      </c>
      <c r="BD154" s="167">
        <v>1200.0</v>
      </c>
      <c r="BE154" s="167">
        <v>1200.0</v>
      </c>
      <c r="BF154" s="167">
        <v>1200.0</v>
      </c>
      <c r="BG154" s="167">
        <v>1200.0</v>
      </c>
      <c r="BH154" s="167">
        <v>1200.0</v>
      </c>
      <c r="BI154" s="167">
        <v>1200.0</v>
      </c>
      <c r="BJ154" s="174" t="s">
        <v>183</v>
      </c>
      <c r="BK154" s="211">
        <f>BK152-BK150</f>
        <v>132410</v>
      </c>
      <c r="BL154" s="272"/>
      <c r="BM154" s="166" t="s">
        <v>182</v>
      </c>
      <c r="BN154" s="167">
        <v>1200.0</v>
      </c>
      <c r="BO154" s="167">
        <v>1200.0</v>
      </c>
      <c r="BP154" s="167">
        <v>1200.0</v>
      </c>
      <c r="BQ154" s="167">
        <v>1200.0</v>
      </c>
      <c r="BR154" s="167">
        <v>1200.0</v>
      </c>
      <c r="BS154" s="167">
        <v>1200.0</v>
      </c>
      <c r="BT154" s="167">
        <v>1200.0</v>
      </c>
      <c r="BU154" s="167">
        <v>1200.0</v>
      </c>
      <c r="BV154" s="167">
        <v>1200.0</v>
      </c>
      <c r="BW154" s="167">
        <v>1200.0</v>
      </c>
      <c r="BX154" s="167">
        <v>1200.0</v>
      </c>
      <c r="BY154" s="167">
        <v>1200.0</v>
      </c>
      <c r="BZ154" s="174" t="s">
        <v>183</v>
      </c>
      <c r="CA154" s="299">
        <f>CA152-CA150</f>
        <v>19308.5</v>
      </c>
      <c r="CB154" s="39"/>
      <c r="CC154" s="166" t="s">
        <v>182</v>
      </c>
      <c r="CD154" s="167">
        <v>1200.0</v>
      </c>
      <c r="CE154" s="167">
        <v>1200.0</v>
      </c>
      <c r="CF154" s="167">
        <v>1200.0</v>
      </c>
      <c r="CG154" s="167">
        <v>1200.0</v>
      </c>
      <c r="CH154" s="167">
        <v>1200.0</v>
      </c>
      <c r="CI154" s="167">
        <v>1200.0</v>
      </c>
      <c r="CJ154" s="167">
        <v>1200.0</v>
      </c>
      <c r="CK154" s="167">
        <v>1200.0</v>
      </c>
      <c r="CL154" s="167">
        <v>1200.0</v>
      </c>
      <c r="CM154" s="167">
        <v>1200.0</v>
      </c>
      <c r="CN154" s="167">
        <v>1200.0</v>
      </c>
      <c r="CO154" s="167">
        <v>1200.0</v>
      </c>
      <c r="CP154" s="174" t="s">
        <v>183</v>
      </c>
      <c r="CQ154" s="199">
        <f>CQ152-CQ150</f>
        <v>17403.5</v>
      </c>
      <c r="CR154" s="39"/>
    </row>
    <row r="155" ht="15.75" customHeight="1">
      <c r="A155" s="166" t="s">
        <v>184</v>
      </c>
      <c r="B155" s="167">
        <f t="shared" ref="B155:M155" si="401">B157*3.5%/12</f>
        <v>1932</v>
      </c>
      <c r="C155" s="167">
        <f t="shared" si="401"/>
        <v>1928.5</v>
      </c>
      <c r="D155" s="167">
        <f t="shared" si="401"/>
        <v>1925</v>
      </c>
      <c r="E155" s="167">
        <f t="shared" si="401"/>
        <v>1921.5</v>
      </c>
      <c r="F155" s="167">
        <f t="shared" si="401"/>
        <v>1918</v>
      </c>
      <c r="G155" s="167">
        <f t="shared" si="401"/>
        <v>1914.5</v>
      </c>
      <c r="H155" s="167">
        <f t="shared" si="401"/>
        <v>1911</v>
      </c>
      <c r="I155" s="167">
        <f t="shared" si="401"/>
        <v>1907.5</v>
      </c>
      <c r="J155" s="167">
        <f t="shared" si="401"/>
        <v>1904</v>
      </c>
      <c r="K155" s="167">
        <f t="shared" si="401"/>
        <v>1900.5</v>
      </c>
      <c r="L155" s="167">
        <f t="shared" si="401"/>
        <v>1897</v>
      </c>
      <c r="M155" s="167">
        <f t="shared" si="401"/>
        <v>1893.5</v>
      </c>
      <c r="N155" s="289" t="s">
        <v>36</v>
      </c>
      <c r="O155" s="285"/>
      <c r="P155" s="39"/>
      <c r="Q155" s="166" t="s">
        <v>184</v>
      </c>
      <c r="R155" s="167">
        <f t="shared" ref="R155:AC155" si="402">R157*3.5%/12</f>
        <v>1245.416667</v>
      </c>
      <c r="S155" s="167">
        <f t="shared" si="402"/>
        <v>1241.916667</v>
      </c>
      <c r="T155" s="167">
        <f t="shared" si="402"/>
        <v>1238.416667</v>
      </c>
      <c r="U155" s="167">
        <f t="shared" si="402"/>
        <v>1234.916667</v>
      </c>
      <c r="V155" s="167">
        <f t="shared" si="402"/>
        <v>1231.416667</v>
      </c>
      <c r="W155" s="167">
        <f t="shared" si="402"/>
        <v>1227.916667</v>
      </c>
      <c r="X155" s="167">
        <f t="shared" si="402"/>
        <v>1224.416667</v>
      </c>
      <c r="Y155" s="167">
        <f t="shared" si="402"/>
        <v>1220.916667</v>
      </c>
      <c r="Z155" s="167">
        <f t="shared" si="402"/>
        <v>1217.416667</v>
      </c>
      <c r="AA155" s="167">
        <f t="shared" si="402"/>
        <v>1213.916667</v>
      </c>
      <c r="AB155" s="167">
        <f t="shared" si="402"/>
        <v>1210.416667</v>
      </c>
      <c r="AC155" s="167">
        <f t="shared" si="402"/>
        <v>1206.916667</v>
      </c>
      <c r="AD155" s="300" t="s">
        <v>36</v>
      </c>
      <c r="AE155" s="285"/>
      <c r="AF155" s="39"/>
      <c r="AG155" s="166" t="s">
        <v>184</v>
      </c>
      <c r="AH155" s="175">
        <f t="shared" ref="AH155:AS155" si="403">AH157*3.5%/12</f>
        <v>2196.25</v>
      </c>
      <c r="AI155" s="175">
        <f t="shared" si="403"/>
        <v>2192.75</v>
      </c>
      <c r="AJ155" s="175">
        <f t="shared" si="403"/>
        <v>2189.25</v>
      </c>
      <c r="AK155" s="175">
        <f t="shared" si="403"/>
        <v>2185.75</v>
      </c>
      <c r="AL155" s="175">
        <f t="shared" si="403"/>
        <v>2182.25</v>
      </c>
      <c r="AM155" s="175">
        <f t="shared" si="403"/>
        <v>2178.75</v>
      </c>
      <c r="AN155" s="175">
        <f t="shared" si="403"/>
        <v>2175.25</v>
      </c>
      <c r="AO155" s="175">
        <f t="shared" si="403"/>
        <v>2171.75</v>
      </c>
      <c r="AP155" s="175">
        <f t="shared" si="403"/>
        <v>2168.25</v>
      </c>
      <c r="AQ155" s="175">
        <f t="shared" si="403"/>
        <v>2164.75</v>
      </c>
      <c r="AR155" s="175">
        <f t="shared" si="403"/>
        <v>2161.25</v>
      </c>
      <c r="AS155" s="175">
        <f t="shared" si="403"/>
        <v>2157.75</v>
      </c>
      <c r="AT155" s="176"/>
      <c r="AU155" s="204"/>
      <c r="AV155" s="298">
        <v>1288.24</v>
      </c>
      <c r="AW155" s="166" t="s">
        <v>184</v>
      </c>
      <c r="AX155" s="301">
        <v>1288.24</v>
      </c>
      <c r="AY155" s="301">
        <v>1288.24</v>
      </c>
      <c r="AZ155" s="301">
        <v>1288.24</v>
      </c>
      <c r="BA155" s="301">
        <v>1288.24</v>
      </c>
      <c r="BB155" s="301">
        <v>1288.24</v>
      </c>
      <c r="BC155" s="301">
        <v>1288.24</v>
      </c>
      <c r="BD155" s="301">
        <v>1288.24</v>
      </c>
      <c r="BE155" s="301">
        <v>1288.24</v>
      </c>
      <c r="BF155" s="301">
        <v>1288.24</v>
      </c>
      <c r="BG155" s="301">
        <v>1288.24</v>
      </c>
      <c r="BH155" s="301">
        <v>1288.24</v>
      </c>
      <c r="BI155" s="301">
        <v>1288.24</v>
      </c>
      <c r="BJ155" s="176"/>
      <c r="BK155" s="274"/>
      <c r="BL155" s="272"/>
      <c r="BM155" s="166" t="s">
        <v>184</v>
      </c>
      <c r="BN155" s="175">
        <f t="shared" ref="BN155:BY155" si="404">BN157*3.5%/12</f>
        <v>2768.208333</v>
      </c>
      <c r="BO155" s="175">
        <f t="shared" si="404"/>
        <v>2764.708333</v>
      </c>
      <c r="BP155" s="175">
        <f t="shared" si="404"/>
        <v>2761.208333</v>
      </c>
      <c r="BQ155" s="175">
        <f t="shared" si="404"/>
        <v>2757.708333</v>
      </c>
      <c r="BR155" s="175">
        <f t="shared" si="404"/>
        <v>2754.208333</v>
      </c>
      <c r="BS155" s="175">
        <f t="shared" si="404"/>
        <v>2750.708333</v>
      </c>
      <c r="BT155" s="175">
        <f t="shared" si="404"/>
        <v>2747.208333</v>
      </c>
      <c r="BU155" s="175">
        <f t="shared" si="404"/>
        <v>2743.708333</v>
      </c>
      <c r="BV155" s="175">
        <f t="shared" si="404"/>
        <v>2740.208333</v>
      </c>
      <c r="BW155" s="175">
        <f t="shared" si="404"/>
        <v>2736.708333</v>
      </c>
      <c r="BX155" s="175">
        <f t="shared" si="404"/>
        <v>2733.208333</v>
      </c>
      <c r="BY155" s="175">
        <f t="shared" si="404"/>
        <v>2729.708333</v>
      </c>
      <c r="BZ155" s="176"/>
      <c r="CA155" s="204"/>
      <c r="CB155" s="39"/>
      <c r="CC155" s="166" t="s">
        <v>184</v>
      </c>
      <c r="CD155" s="175">
        <f t="shared" ref="CD155:CO155" si="405">CD157*3.5%/12</f>
        <v>2426.958333</v>
      </c>
      <c r="CE155" s="175">
        <f t="shared" si="405"/>
        <v>2423.458333</v>
      </c>
      <c r="CF155" s="175">
        <f t="shared" si="405"/>
        <v>2419.958333</v>
      </c>
      <c r="CG155" s="175">
        <f t="shared" si="405"/>
        <v>2416.458333</v>
      </c>
      <c r="CH155" s="175">
        <f t="shared" si="405"/>
        <v>2412.958333</v>
      </c>
      <c r="CI155" s="175">
        <f t="shared" si="405"/>
        <v>2409.458333</v>
      </c>
      <c r="CJ155" s="175">
        <f t="shared" si="405"/>
        <v>2405.958333</v>
      </c>
      <c r="CK155" s="175">
        <f t="shared" si="405"/>
        <v>2402.458333</v>
      </c>
      <c r="CL155" s="175">
        <f t="shared" si="405"/>
        <v>2398.958333</v>
      </c>
      <c r="CM155" s="175">
        <f t="shared" si="405"/>
        <v>2395.458333</v>
      </c>
      <c r="CN155" s="175">
        <f t="shared" si="405"/>
        <v>2391.958333</v>
      </c>
      <c r="CO155" s="175">
        <f t="shared" si="405"/>
        <v>2388.458333</v>
      </c>
      <c r="CP155" s="176"/>
      <c r="CQ155" s="204"/>
      <c r="CR155" s="39"/>
    </row>
    <row r="156" ht="16.5" customHeight="1">
      <c r="A156" s="166" t="s">
        <v>185</v>
      </c>
      <c r="B156" s="167">
        <v>5760.78</v>
      </c>
      <c r="C156" s="167">
        <v>5760.78</v>
      </c>
      <c r="D156" s="167">
        <v>5760.78</v>
      </c>
      <c r="E156" s="167">
        <v>5760.78</v>
      </c>
      <c r="F156" s="167">
        <v>5760.78</v>
      </c>
      <c r="G156" s="167">
        <v>5760.78</v>
      </c>
      <c r="H156" s="167">
        <v>5760.78</v>
      </c>
      <c r="I156" s="167">
        <v>5760.78</v>
      </c>
      <c r="J156" s="167">
        <v>5760.78</v>
      </c>
      <c r="K156" s="167">
        <v>5760.78</v>
      </c>
      <c r="L156" s="167">
        <v>5760.78</v>
      </c>
      <c r="M156" s="167">
        <v>5760.78</v>
      </c>
      <c r="N156" s="290" t="s">
        <v>185</v>
      </c>
      <c r="O156" s="276">
        <f>SUM(B156:M156)</f>
        <v>69129.36</v>
      </c>
      <c r="P156" s="39"/>
      <c r="Q156" s="166" t="s">
        <v>185</v>
      </c>
      <c r="R156" s="167">
        <v>5760.78</v>
      </c>
      <c r="S156" s="167">
        <v>5760.78</v>
      </c>
      <c r="T156" s="167">
        <v>5760.78</v>
      </c>
      <c r="U156" s="167">
        <v>5760.78</v>
      </c>
      <c r="V156" s="167">
        <v>5760.78</v>
      </c>
      <c r="W156" s="167">
        <v>5760.78</v>
      </c>
      <c r="X156" s="167">
        <v>5760.78</v>
      </c>
      <c r="Y156" s="167">
        <v>5760.78</v>
      </c>
      <c r="Z156" s="167">
        <v>5760.78</v>
      </c>
      <c r="AA156" s="167">
        <v>5760.78</v>
      </c>
      <c r="AB156" s="167">
        <v>5760.78</v>
      </c>
      <c r="AC156" s="167">
        <v>5760.78</v>
      </c>
      <c r="AD156" s="300" t="s">
        <v>185</v>
      </c>
      <c r="AE156" s="270">
        <f>SUM(R156:AC156)</f>
        <v>69129.36</v>
      </c>
      <c r="AF156" s="39"/>
      <c r="AG156" s="166" t="s">
        <v>185</v>
      </c>
      <c r="AH156" s="175">
        <f t="shared" ref="AH156:AS156" si="406">AH155+AH154</f>
        <v>3396.25</v>
      </c>
      <c r="AI156" s="175">
        <f t="shared" si="406"/>
        <v>3392.75</v>
      </c>
      <c r="AJ156" s="175">
        <f t="shared" si="406"/>
        <v>3389.25</v>
      </c>
      <c r="AK156" s="175">
        <f t="shared" si="406"/>
        <v>3385.75</v>
      </c>
      <c r="AL156" s="175">
        <f t="shared" si="406"/>
        <v>3382.25</v>
      </c>
      <c r="AM156" s="175">
        <f t="shared" si="406"/>
        <v>3378.75</v>
      </c>
      <c r="AN156" s="175">
        <f t="shared" si="406"/>
        <v>3375.25</v>
      </c>
      <c r="AO156" s="175">
        <f t="shared" si="406"/>
        <v>3371.75</v>
      </c>
      <c r="AP156" s="175">
        <f t="shared" si="406"/>
        <v>3368.25</v>
      </c>
      <c r="AQ156" s="175">
        <f t="shared" si="406"/>
        <v>3364.75</v>
      </c>
      <c r="AR156" s="175">
        <f t="shared" si="406"/>
        <v>3361.25</v>
      </c>
      <c r="AS156" s="175">
        <f t="shared" si="406"/>
        <v>3357.75</v>
      </c>
      <c r="AT156" s="174" t="s">
        <v>185</v>
      </c>
      <c r="AU156" s="203">
        <f>SUM(AH156:AS156)</f>
        <v>40524</v>
      </c>
      <c r="AV156" s="298">
        <v>5760.78</v>
      </c>
      <c r="AW156" s="166" t="s">
        <v>185</v>
      </c>
      <c r="AX156" s="301">
        <v>5760.78</v>
      </c>
      <c r="AY156" s="301">
        <v>5760.78</v>
      </c>
      <c r="AZ156" s="301">
        <v>5760.78</v>
      </c>
      <c r="BA156" s="301">
        <v>5760.78</v>
      </c>
      <c r="BB156" s="301">
        <v>5760.78</v>
      </c>
      <c r="BC156" s="301">
        <v>5760.78</v>
      </c>
      <c r="BD156" s="301">
        <v>5760.78</v>
      </c>
      <c r="BE156" s="301">
        <v>5760.78</v>
      </c>
      <c r="BF156" s="301">
        <v>5760.78</v>
      </c>
      <c r="BG156" s="301">
        <v>5760.78</v>
      </c>
      <c r="BH156" s="301">
        <v>5760.78</v>
      </c>
      <c r="BI156" s="301">
        <v>5760.78</v>
      </c>
      <c r="BJ156" s="174" t="s">
        <v>185</v>
      </c>
      <c r="BK156" s="211">
        <f>SUM(AX156:BI156)</f>
        <v>69129.36</v>
      </c>
      <c r="BL156" s="272"/>
      <c r="BM156" s="166" t="s">
        <v>185</v>
      </c>
      <c r="BN156" s="175">
        <f t="shared" ref="BN156:BY156" si="407">BN155+BN154</f>
        <v>3968.208333</v>
      </c>
      <c r="BO156" s="175">
        <f t="shared" si="407"/>
        <v>3964.708333</v>
      </c>
      <c r="BP156" s="175">
        <f t="shared" si="407"/>
        <v>3961.208333</v>
      </c>
      <c r="BQ156" s="175">
        <f t="shared" si="407"/>
        <v>3957.708333</v>
      </c>
      <c r="BR156" s="175">
        <f t="shared" si="407"/>
        <v>3954.208333</v>
      </c>
      <c r="BS156" s="175">
        <f t="shared" si="407"/>
        <v>3950.708333</v>
      </c>
      <c r="BT156" s="175">
        <f t="shared" si="407"/>
        <v>3947.208333</v>
      </c>
      <c r="BU156" s="175">
        <f t="shared" si="407"/>
        <v>3943.708333</v>
      </c>
      <c r="BV156" s="175">
        <f t="shared" si="407"/>
        <v>3940.208333</v>
      </c>
      <c r="BW156" s="175">
        <f t="shared" si="407"/>
        <v>3936.708333</v>
      </c>
      <c r="BX156" s="175">
        <f t="shared" si="407"/>
        <v>3933.208333</v>
      </c>
      <c r="BY156" s="175">
        <f t="shared" si="407"/>
        <v>3929.708333</v>
      </c>
      <c r="BZ156" s="174" t="s">
        <v>185</v>
      </c>
      <c r="CA156" s="199">
        <f>SUM(BN156:BY156)</f>
        <v>47387.5</v>
      </c>
      <c r="CB156" s="39"/>
      <c r="CC156" s="166" t="s">
        <v>185</v>
      </c>
      <c r="CD156" s="175">
        <f t="shared" ref="CD156:CO156" si="408">CD155+CD154</f>
        <v>3626.958333</v>
      </c>
      <c r="CE156" s="175">
        <f t="shared" si="408"/>
        <v>3623.458333</v>
      </c>
      <c r="CF156" s="175">
        <f t="shared" si="408"/>
        <v>3619.958333</v>
      </c>
      <c r="CG156" s="175">
        <f t="shared" si="408"/>
        <v>3616.458333</v>
      </c>
      <c r="CH156" s="175">
        <f t="shared" si="408"/>
        <v>3612.958333</v>
      </c>
      <c r="CI156" s="175">
        <f t="shared" si="408"/>
        <v>3609.458333</v>
      </c>
      <c r="CJ156" s="175">
        <f t="shared" si="408"/>
        <v>3605.958333</v>
      </c>
      <c r="CK156" s="175">
        <f t="shared" si="408"/>
        <v>3602.458333</v>
      </c>
      <c r="CL156" s="175">
        <f t="shared" si="408"/>
        <v>3598.958333</v>
      </c>
      <c r="CM156" s="175">
        <f t="shared" si="408"/>
        <v>3595.458333</v>
      </c>
      <c r="CN156" s="175">
        <f t="shared" si="408"/>
        <v>3591.958333</v>
      </c>
      <c r="CO156" s="175">
        <f t="shared" si="408"/>
        <v>3588.458333</v>
      </c>
      <c r="CP156" s="174" t="s">
        <v>185</v>
      </c>
      <c r="CQ156" s="199">
        <f>SUM(CD156:CO156)</f>
        <v>43292.5</v>
      </c>
      <c r="CR156" s="39"/>
    </row>
    <row r="157" ht="15.75" customHeight="1">
      <c r="A157" s="166" t="s">
        <v>186</v>
      </c>
      <c r="B157" s="167">
        <f>M151-M148</f>
        <v>662400</v>
      </c>
      <c r="C157" s="167">
        <f t="shared" ref="C157:M157" si="409">B157-B154</f>
        <v>661200</v>
      </c>
      <c r="D157" s="167">
        <f t="shared" si="409"/>
        <v>660000</v>
      </c>
      <c r="E157" s="167">
        <f t="shared" si="409"/>
        <v>658800</v>
      </c>
      <c r="F157" s="167">
        <f t="shared" si="409"/>
        <v>657600</v>
      </c>
      <c r="G157" s="167">
        <f t="shared" si="409"/>
        <v>656400</v>
      </c>
      <c r="H157" s="167">
        <f t="shared" si="409"/>
        <v>655200</v>
      </c>
      <c r="I157" s="167">
        <f t="shared" si="409"/>
        <v>654000</v>
      </c>
      <c r="J157" s="167">
        <f t="shared" si="409"/>
        <v>652800</v>
      </c>
      <c r="K157" s="167">
        <f t="shared" si="409"/>
        <v>651600</v>
      </c>
      <c r="L157" s="167">
        <f t="shared" si="409"/>
        <v>650400</v>
      </c>
      <c r="M157" s="167">
        <f t="shared" si="409"/>
        <v>649200</v>
      </c>
      <c r="N157" s="291" t="s">
        <v>199</v>
      </c>
      <c r="O157" s="169"/>
      <c r="P157" s="39"/>
      <c r="Q157" s="166" t="s">
        <v>186</v>
      </c>
      <c r="R157" s="167">
        <f>AC151-AC148</f>
        <v>427000</v>
      </c>
      <c r="S157" s="167">
        <f t="shared" ref="S157:AC157" si="410">R157-R154</f>
        <v>425800</v>
      </c>
      <c r="T157" s="167">
        <f t="shared" si="410"/>
        <v>424600</v>
      </c>
      <c r="U157" s="167">
        <f t="shared" si="410"/>
        <v>423400</v>
      </c>
      <c r="V157" s="167">
        <f t="shared" si="410"/>
        <v>422200</v>
      </c>
      <c r="W157" s="167">
        <f t="shared" si="410"/>
        <v>421000</v>
      </c>
      <c r="X157" s="167">
        <f t="shared" si="410"/>
        <v>419800</v>
      </c>
      <c r="Y157" s="167">
        <f t="shared" si="410"/>
        <v>418600</v>
      </c>
      <c r="Z157" s="167">
        <f t="shared" si="410"/>
        <v>417400</v>
      </c>
      <c r="AA157" s="167">
        <f t="shared" si="410"/>
        <v>416200</v>
      </c>
      <c r="AB157" s="167">
        <f t="shared" si="410"/>
        <v>415000</v>
      </c>
      <c r="AC157" s="167">
        <f t="shared" si="410"/>
        <v>413800</v>
      </c>
      <c r="AD157" s="302" t="s">
        <v>199</v>
      </c>
      <c r="AE157" s="273"/>
      <c r="AF157" s="39"/>
      <c r="AG157" s="166" t="s">
        <v>186</v>
      </c>
      <c r="AH157" s="167">
        <f>AS151-AS148</f>
        <v>753000</v>
      </c>
      <c r="AI157" s="167">
        <f t="shared" ref="AI157:AS157" si="411">AH157-AH154</f>
        <v>751800</v>
      </c>
      <c r="AJ157" s="167">
        <f t="shared" si="411"/>
        <v>750600</v>
      </c>
      <c r="AK157" s="167">
        <f t="shared" si="411"/>
        <v>749400</v>
      </c>
      <c r="AL157" s="167">
        <f t="shared" si="411"/>
        <v>748200</v>
      </c>
      <c r="AM157" s="167">
        <f t="shared" si="411"/>
        <v>747000</v>
      </c>
      <c r="AN157" s="167">
        <f t="shared" si="411"/>
        <v>745800</v>
      </c>
      <c r="AO157" s="167">
        <f t="shared" si="411"/>
        <v>744600</v>
      </c>
      <c r="AP157" s="167">
        <f t="shared" si="411"/>
        <v>743400</v>
      </c>
      <c r="AQ157" s="167">
        <f t="shared" si="411"/>
        <v>742200</v>
      </c>
      <c r="AR157" s="167">
        <f t="shared" si="411"/>
        <v>741000</v>
      </c>
      <c r="AS157" s="167">
        <f t="shared" si="411"/>
        <v>739800</v>
      </c>
      <c r="AT157" s="186"/>
      <c r="AU157" s="200"/>
      <c r="AV157" s="298">
        <v>386800.26</v>
      </c>
      <c r="AW157" s="166" t="s">
        <v>186</v>
      </c>
      <c r="AX157" s="301">
        <f>BI151-BI148</f>
        <v>25856000</v>
      </c>
      <c r="AY157" s="301">
        <f t="shared" ref="AY157:BI157" si="412">AX157-AX154</f>
        <v>25854800</v>
      </c>
      <c r="AZ157" s="301">
        <f t="shared" si="412"/>
        <v>25853600</v>
      </c>
      <c r="BA157" s="301">
        <f t="shared" si="412"/>
        <v>25852400</v>
      </c>
      <c r="BB157" s="301">
        <f t="shared" si="412"/>
        <v>25851200</v>
      </c>
      <c r="BC157" s="301">
        <f t="shared" si="412"/>
        <v>25850000</v>
      </c>
      <c r="BD157" s="301">
        <f t="shared" si="412"/>
        <v>25848800</v>
      </c>
      <c r="BE157" s="301">
        <f t="shared" si="412"/>
        <v>25847600</v>
      </c>
      <c r="BF157" s="301">
        <f t="shared" si="412"/>
        <v>25846400</v>
      </c>
      <c r="BG157" s="301">
        <f t="shared" si="412"/>
        <v>25845200</v>
      </c>
      <c r="BH157" s="301">
        <f t="shared" si="412"/>
        <v>25844000</v>
      </c>
      <c r="BI157" s="301">
        <f t="shared" si="412"/>
        <v>25842800</v>
      </c>
      <c r="BJ157" s="186"/>
      <c r="BK157" s="274"/>
      <c r="BL157" s="272"/>
      <c r="BM157" s="166" t="s">
        <v>186</v>
      </c>
      <c r="BN157" s="175">
        <f>BY151-BY148</f>
        <v>949100</v>
      </c>
      <c r="BO157" s="175">
        <f t="shared" ref="BO157:BY157" si="413">BN157-BN154</f>
        <v>947900</v>
      </c>
      <c r="BP157" s="175">
        <f t="shared" si="413"/>
        <v>946700</v>
      </c>
      <c r="BQ157" s="175">
        <f t="shared" si="413"/>
        <v>945500</v>
      </c>
      <c r="BR157" s="175">
        <f t="shared" si="413"/>
        <v>944300</v>
      </c>
      <c r="BS157" s="175">
        <f t="shared" si="413"/>
        <v>943100</v>
      </c>
      <c r="BT157" s="175">
        <f t="shared" si="413"/>
        <v>941900</v>
      </c>
      <c r="BU157" s="175">
        <f t="shared" si="413"/>
        <v>940700</v>
      </c>
      <c r="BV157" s="175">
        <f t="shared" si="413"/>
        <v>939500</v>
      </c>
      <c r="BW157" s="175">
        <f t="shared" si="413"/>
        <v>938300</v>
      </c>
      <c r="BX157" s="175">
        <f t="shared" si="413"/>
        <v>937100</v>
      </c>
      <c r="BY157" s="175">
        <f t="shared" si="413"/>
        <v>935900</v>
      </c>
      <c r="BZ157" s="186"/>
      <c r="CA157" s="208" t="s">
        <v>36</v>
      </c>
      <c r="CB157" s="39"/>
      <c r="CC157" s="166" t="s">
        <v>186</v>
      </c>
      <c r="CD157" s="175">
        <f>CO151-CO148</f>
        <v>832100</v>
      </c>
      <c r="CE157" s="175">
        <f t="shared" ref="CE157:CO157" si="414">CD157-CD154</f>
        <v>830900</v>
      </c>
      <c r="CF157" s="175">
        <f t="shared" si="414"/>
        <v>829700</v>
      </c>
      <c r="CG157" s="175">
        <f t="shared" si="414"/>
        <v>828500</v>
      </c>
      <c r="CH157" s="175">
        <f t="shared" si="414"/>
        <v>827300</v>
      </c>
      <c r="CI157" s="175">
        <f t="shared" si="414"/>
        <v>826100</v>
      </c>
      <c r="CJ157" s="175">
        <f t="shared" si="414"/>
        <v>824900</v>
      </c>
      <c r="CK157" s="175">
        <f t="shared" si="414"/>
        <v>823700</v>
      </c>
      <c r="CL157" s="175">
        <f t="shared" si="414"/>
        <v>822500</v>
      </c>
      <c r="CM157" s="175">
        <f t="shared" si="414"/>
        <v>821300</v>
      </c>
      <c r="CN157" s="175">
        <f t="shared" si="414"/>
        <v>820100</v>
      </c>
      <c r="CO157" s="175">
        <f t="shared" si="414"/>
        <v>818900</v>
      </c>
      <c r="CP157" s="186"/>
      <c r="CQ157" s="208" t="s">
        <v>36</v>
      </c>
      <c r="CR157" s="39"/>
    </row>
    <row r="158" ht="16.5" customHeight="1">
      <c r="A158" s="166" t="s">
        <v>187</v>
      </c>
      <c r="B158" s="167">
        <v>7500.0</v>
      </c>
      <c r="C158" s="167">
        <v>7500.0</v>
      </c>
      <c r="D158" s="167">
        <v>7500.0</v>
      </c>
      <c r="E158" s="167">
        <v>7500.0</v>
      </c>
      <c r="F158" s="167">
        <v>7500.0</v>
      </c>
      <c r="G158" s="167">
        <v>7500.0</v>
      </c>
      <c r="H158" s="167">
        <v>7500.0</v>
      </c>
      <c r="I158" s="167">
        <v>7500.0</v>
      </c>
      <c r="J158" s="167">
        <v>7500.0</v>
      </c>
      <c r="K158" s="167">
        <v>7500.0</v>
      </c>
      <c r="L158" s="167">
        <v>7500.0</v>
      </c>
      <c r="M158" s="167">
        <v>7500.0</v>
      </c>
      <c r="N158" s="286" t="s">
        <v>197</v>
      </c>
      <c r="O158" s="276">
        <f>SUM(B158:M158)</f>
        <v>90000</v>
      </c>
      <c r="P158" s="39"/>
      <c r="Q158" s="166" t="s">
        <v>187</v>
      </c>
      <c r="R158" s="179">
        <v>3600.0</v>
      </c>
      <c r="S158" s="179">
        <v>3600.0</v>
      </c>
      <c r="T158" s="179">
        <v>3600.0</v>
      </c>
      <c r="U158" s="179">
        <v>3600.0</v>
      </c>
      <c r="V158" s="179">
        <v>3600.0</v>
      </c>
      <c r="W158" s="179">
        <v>3600.0</v>
      </c>
      <c r="X158" s="179">
        <v>3600.0</v>
      </c>
      <c r="Y158" s="179">
        <v>3600.0</v>
      </c>
      <c r="Z158" s="179">
        <v>3600.0</v>
      </c>
      <c r="AA158" s="179">
        <v>3600.0</v>
      </c>
      <c r="AB158" s="179">
        <v>3600.0</v>
      </c>
      <c r="AC158" s="179">
        <v>3600.0</v>
      </c>
      <c r="AD158" s="185" t="s">
        <v>188</v>
      </c>
      <c r="AE158" s="270">
        <f>SUM(R158:AC158)</f>
        <v>43200</v>
      </c>
      <c r="AF158" s="39"/>
      <c r="AG158" s="166" t="s">
        <v>187</v>
      </c>
      <c r="AH158" s="175">
        <v>4600.0</v>
      </c>
      <c r="AI158" s="175">
        <v>4600.0</v>
      </c>
      <c r="AJ158" s="175">
        <v>4600.0</v>
      </c>
      <c r="AK158" s="175">
        <v>4600.0</v>
      </c>
      <c r="AL158" s="175">
        <v>4600.0</v>
      </c>
      <c r="AM158" s="175">
        <v>4600.0</v>
      </c>
      <c r="AN158" s="175">
        <v>4600.0</v>
      </c>
      <c r="AO158" s="175">
        <v>4600.0</v>
      </c>
      <c r="AP158" s="175">
        <v>4600.0</v>
      </c>
      <c r="AQ158" s="175">
        <v>4600.0</v>
      </c>
      <c r="AR158" s="175">
        <v>4600.0</v>
      </c>
      <c r="AS158" s="175">
        <v>4600.0</v>
      </c>
      <c r="AT158" s="187" t="s">
        <v>189</v>
      </c>
      <c r="AU158" s="203">
        <f>SUM(AH158:AS158)</f>
        <v>55200</v>
      </c>
      <c r="AV158" s="298">
        <v>7500.0</v>
      </c>
      <c r="AW158" s="166" t="s">
        <v>187</v>
      </c>
      <c r="AX158" s="175">
        <v>120000.0</v>
      </c>
      <c r="AY158" s="175">
        <v>120000.0</v>
      </c>
      <c r="AZ158" s="175">
        <v>120000.0</v>
      </c>
      <c r="BA158" s="175">
        <v>120000.0</v>
      </c>
      <c r="BB158" s="175">
        <v>120000.0</v>
      </c>
      <c r="BC158" s="175">
        <v>120000.0</v>
      </c>
      <c r="BD158" s="175">
        <v>120000.0</v>
      </c>
      <c r="BE158" s="175">
        <v>120000.0</v>
      </c>
      <c r="BF158" s="175">
        <v>120000.0</v>
      </c>
      <c r="BG158" s="175">
        <v>120000.0</v>
      </c>
      <c r="BH158" s="175">
        <v>120000.0</v>
      </c>
      <c r="BI158" s="175">
        <v>120000.0</v>
      </c>
      <c r="BJ158" s="187" t="s">
        <v>189</v>
      </c>
      <c r="BK158" s="211">
        <f>SUM(AX158:BI158)</f>
        <v>1440000</v>
      </c>
      <c r="BL158" s="272"/>
      <c r="BM158" s="166" t="s">
        <v>187</v>
      </c>
      <c r="BN158" s="175">
        <v>5600.0</v>
      </c>
      <c r="BO158" s="175">
        <v>5600.0</v>
      </c>
      <c r="BP158" s="175">
        <v>5600.0</v>
      </c>
      <c r="BQ158" s="175">
        <v>5600.0</v>
      </c>
      <c r="BR158" s="175">
        <v>5600.0</v>
      </c>
      <c r="BS158" s="175">
        <v>5600.0</v>
      </c>
      <c r="BT158" s="175">
        <v>5600.0</v>
      </c>
      <c r="BU158" s="175">
        <v>5600.0</v>
      </c>
      <c r="BV158" s="175">
        <v>5600.0</v>
      </c>
      <c r="BW158" s="175">
        <v>5600.0</v>
      </c>
      <c r="BX158" s="175">
        <v>5600.0</v>
      </c>
      <c r="BY158" s="175">
        <v>5600.0</v>
      </c>
      <c r="BZ158" s="187" t="s">
        <v>189</v>
      </c>
      <c r="CA158" s="199">
        <f>SUM(BN158:BY158)</f>
        <v>67200</v>
      </c>
      <c r="CB158" s="39"/>
      <c r="CC158" s="166" t="s">
        <v>187</v>
      </c>
      <c r="CD158" s="175">
        <v>5100.0</v>
      </c>
      <c r="CE158" s="175">
        <v>5100.0</v>
      </c>
      <c r="CF158" s="175">
        <v>5100.0</v>
      </c>
      <c r="CG158" s="175">
        <v>5100.0</v>
      </c>
      <c r="CH158" s="175">
        <v>5100.0</v>
      </c>
      <c r="CI158" s="175">
        <v>5100.0</v>
      </c>
      <c r="CJ158" s="175">
        <v>5100.0</v>
      </c>
      <c r="CK158" s="175">
        <v>5100.0</v>
      </c>
      <c r="CL158" s="175">
        <v>5100.0</v>
      </c>
      <c r="CM158" s="175">
        <v>5100.0</v>
      </c>
      <c r="CN158" s="175">
        <v>5100.0</v>
      </c>
      <c r="CO158" s="175">
        <v>5100.0</v>
      </c>
      <c r="CP158" s="187" t="s">
        <v>189</v>
      </c>
      <c r="CQ158" s="199">
        <f>SUM(CD158:CO158)</f>
        <v>61200</v>
      </c>
      <c r="CR158" s="39"/>
    </row>
    <row r="159" ht="15.75" customHeight="1">
      <c r="A159" s="188" t="s">
        <v>169</v>
      </c>
      <c r="B159" s="158" t="s">
        <v>170</v>
      </c>
      <c r="C159" s="158" t="s">
        <v>171</v>
      </c>
      <c r="D159" s="158" t="s">
        <v>172</v>
      </c>
      <c r="E159" s="158" t="s">
        <v>173</v>
      </c>
      <c r="F159" s="158" t="s">
        <v>174</v>
      </c>
      <c r="G159" s="158" t="s">
        <v>175</v>
      </c>
      <c r="H159" s="158" t="s">
        <v>176</v>
      </c>
      <c r="I159" s="158" t="s">
        <v>177</v>
      </c>
      <c r="J159" s="158" t="s">
        <v>178</v>
      </c>
      <c r="K159" s="158" t="s">
        <v>179</v>
      </c>
      <c r="L159" s="158" t="s">
        <v>180</v>
      </c>
      <c r="M159" s="159" t="s">
        <v>181</v>
      </c>
      <c r="N159" s="168" t="s">
        <v>36</v>
      </c>
      <c r="O159" s="293" t="s">
        <v>36</v>
      </c>
      <c r="P159" s="39"/>
      <c r="Q159" s="188" t="s">
        <v>169</v>
      </c>
      <c r="R159" s="158" t="s">
        <v>170</v>
      </c>
      <c r="S159" s="158" t="s">
        <v>171</v>
      </c>
      <c r="T159" s="158" t="s">
        <v>172</v>
      </c>
      <c r="U159" s="158" t="s">
        <v>173</v>
      </c>
      <c r="V159" s="158" t="s">
        <v>174</v>
      </c>
      <c r="W159" s="158" t="s">
        <v>175</v>
      </c>
      <c r="X159" s="158" t="s">
        <v>176</v>
      </c>
      <c r="Y159" s="158" t="s">
        <v>177</v>
      </c>
      <c r="Z159" s="158" t="s">
        <v>178</v>
      </c>
      <c r="AA159" s="158" t="s">
        <v>179</v>
      </c>
      <c r="AB159" s="158" t="s">
        <v>180</v>
      </c>
      <c r="AC159" s="159" t="s">
        <v>181</v>
      </c>
      <c r="AD159" s="169"/>
      <c r="AE159" s="210"/>
      <c r="AF159" s="39"/>
      <c r="AG159" s="188" t="s">
        <v>169</v>
      </c>
      <c r="AH159" s="158" t="s">
        <v>170</v>
      </c>
      <c r="AI159" s="158" t="s">
        <v>171</v>
      </c>
      <c r="AJ159" s="158" t="s">
        <v>172</v>
      </c>
      <c r="AK159" s="158" t="s">
        <v>173</v>
      </c>
      <c r="AL159" s="158" t="s">
        <v>174</v>
      </c>
      <c r="AM159" s="158" t="s">
        <v>175</v>
      </c>
      <c r="AN159" s="158" t="s">
        <v>176</v>
      </c>
      <c r="AO159" s="158" t="s">
        <v>177</v>
      </c>
      <c r="AP159" s="158" t="s">
        <v>178</v>
      </c>
      <c r="AQ159" s="158" t="s">
        <v>179</v>
      </c>
      <c r="AR159" s="158" t="s">
        <v>180</v>
      </c>
      <c r="AS159" s="159" t="s">
        <v>181</v>
      </c>
      <c r="AT159" s="186"/>
      <c r="AU159" s="200"/>
      <c r="AV159" s="298"/>
      <c r="AW159" s="188" t="s">
        <v>169</v>
      </c>
      <c r="AX159" s="158" t="s">
        <v>170</v>
      </c>
      <c r="AY159" s="158" t="s">
        <v>171</v>
      </c>
      <c r="AZ159" s="158" t="s">
        <v>172</v>
      </c>
      <c r="BA159" s="158" t="s">
        <v>173</v>
      </c>
      <c r="BB159" s="158" t="s">
        <v>174</v>
      </c>
      <c r="BC159" s="158" t="s">
        <v>175</v>
      </c>
      <c r="BD159" s="158" t="s">
        <v>176</v>
      </c>
      <c r="BE159" s="158" t="s">
        <v>177</v>
      </c>
      <c r="BF159" s="158" t="s">
        <v>178</v>
      </c>
      <c r="BG159" s="158" t="s">
        <v>179</v>
      </c>
      <c r="BH159" s="158" t="s">
        <v>180</v>
      </c>
      <c r="BI159" s="159" t="s">
        <v>181</v>
      </c>
      <c r="BJ159" s="200"/>
      <c r="BK159" s="274"/>
      <c r="BL159" s="272"/>
      <c r="BM159" s="188" t="s">
        <v>169</v>
      </c>
      <c r="BN159" s="158" t="s">
        <v>170</v>
      </c>
      <c r="BO159" s="158" t="s">
        <v>171</v>
      </c>
      <c r="BP159" s="158" t="s">
        <v>172</v>
      </c>
      <c r="BQ159" s="158" t="s">
        <v>173</v>
      </c>
      <c r="BR159" s="158" t="s">
        <v>174</v>
      </c>
      <c r="BS159" s="158" t="s">
        <v>175</v>
      </c>
      <c r="BT159" s="158" t="s">
        <v>176</v>
      </c>
      <c r="BU159" s="158" t="s">
        <v>177</v>
      </c>
      <c r="BV159" s="158" t="s">
        <v>178</v>
      </c>
      <c r="BW159" s="158" t="s">
        <v>179</v>
      </c>
      <c r="BX159" s="158" t="s">
        <v>180</v>
      </c>
      <c r="BY159" s="159" t="s">
        <v>181</v>
      </c>
      <c r="BZ159" s="169"/>
      <c r="CA159" s="200"/>
      <c r="CB159" s="39"/>
      <c r="CC159" s="188" t="s">
        <v>169</v>
      </c>
      <c r="CD159" s="158" t="s">
        <v>170</v>
      </c>
      <c r="CE159" s="158" t="s">
        <v>171</v>
      </c>
      <c r="CF159" s="158" t="s">
        <v>172</v>
      </c>
      <c r="CG159" s="158" t="s">
        <v>173</v>
      </c>
      <c r="CH159" s="158" t="s">
        <v>174</v>
      </c>
      <c r="CI159" s="158" t="s">
        <v>175</v>
      </c>
      <c r="CJ159" s="158" t="s">
        <v>176</v>
      </c>
      <c r="CK159" s="158" t="s">
        <v>177</v>
      </c>
      <c r="CL159" s="158" t="s">
        <v>178</v>
      </c>
      <c r="CM159" s="158" t="s">
        <v>179</v>
      </c>
      <c r="CN159" s="158" t="s">
        <v>180</v>
      </c>
      <c r="CO159" s="159" t="s">
        <v>181</v>
      </c>
      <c r="CP159" s="169"/>
      <c r="CQ159" s="200"/>
      <c r="CR159" s="39"/>
    </row>
    <row r="160" ht="16.5" customHeight="1">
      <c r="A160" s="166" t="s">
        <v>182</v>
      </c>
      <c r="B160" s="167">
        <v>1200.0</v>
      </c>
      <c r="C160" s="167">
        <v>1200.0</v>
      </c>
      <c r="D160" s="167">
        <v>1200.0</v>
      </c>
      <c r="E160" s="167">
        <v>1200.0</v>
      </c>
      <c r="F160" s="167">
        <v>1200.0</v>
      </c>
      <c r="G160" s="167">
        <v>1200.0</v>
      </c>
      <c r="H160" s="167">
        <v>1200.0</v>
      </c>
      <c r="I160" s="167">
        <v>1200.0</v>
      </c>
      <c r="J160" s="167">
        <v>1200.0</v>
      </c>
      <c r="K160" s="167">
        <v>1200.0</v>
      </c>
      <c r="L160" s="167">
        <v>1200.0</v>
      </c>
      <c r="M160" s="167">
        <v>1200.0</v>
      </c>
      <c r="N160" s="281" t="s">
        <v>190</v>
      </c>
      <c r="O160" s="279">
        <f>O158-O156</f>
        <v>20870.64</v>
      </c>
      <c r="P160" s="39"/>
      <c r="Q160" s="166" t="s">
        <v>182</v>
      </c>
      <c r="R160" s="167">
        <v>1200.0</v>
      </c>
      <c r="S160" s="167">
        <v>1200.0</v>
      </c>
      <c r="T160" s="167">
        <v>1200.0</v>
      </c>
      <c r="U160" s="167">
        <v>1200.0</v>
      </c>
      <c r="V160" s="167">
        <v>1200.0</v>
      </c>
      <c r="W160" s="167">
        <v>1200.0</v>
      </c>
      <c r="X160" s="167">
        <v>1200.0</v>
      </c>
      <c r="Y160" s="167">
        <v>1200.0</v>
      </c>
      <c r="Z160" s="167">
        <v>1200.0</v>
      </c>
      <c r="AA160" s="167">
        <v>1200.0</v>
      </c>
      <c r="AB160" s="167">
        <v>1200.0</v>
      </c>
      <c r="AC160" s="167">
        <v>1200.0</v>
      </c>
      <c r="AD160" s="202" t="s">
        <v>190</v>
      </c>
      <c r="AE160" s="212">
        <f>SUM(R156:AC156)</f>
        <v>69129.36</v>
      </c>
      <c r="AF160" s="39"/>
      <c r="AG160" s="166" t="s">
        <v>182</v>
      </c>
      <c r="AH160" s="167">
        <v>1200.0</v>
      </c>
      <c r="AI160" s="167">
        <v>1200.0</v>
      </c>
      <c r="AJ160" s="167">
        <v>1200.0</v>
      </c>
      <c r="AK160" s="167">
        <v>1200.0</v>
      </c>
      <c r="AL160" s="167">
        <v>1200.0</v>
      </c>
      <c r="AM160" s="167">
        <v>1200.0</v>
      </c>
      <c r="AN160" s="167">
        <v>1200.0</v>
      </c>
      <c r="AO160" s="167">
        <v>1200.0</v>
      </c>
      <c r="AP160" s="167">
        <v>1200.0</v>
      </c>
      <c r="AQ160" s="167">
        <v>1200.0</v>
      </c>
      <c r="AR160" s="167">
        <v>1200.0</v>
      </c>
      <c r="AS160" s="167">
        <v>1200.0</v>
      </c>
      <c r="AT160" s="174" t="s">
        <v>183</v>
      </c>
      <c r="AU160" s="211">
        <f>AU158-AU156</f>
        <v>14676</v>
      </c>
      <c r="AV160" s="303"/>
      <c r="AW160" s="166" t="s">
        <v>182</v>
      </c>
      <c r="AX160" s="167">
        <v>1200.0</v>
      </c>
      <c r="AY160" s="167">
        <v>1200.0</v>
      </c>
      <c r="AZ160" s="167">
        <v>1200.0</v>
      </c>
      <c r="BA160" s="167">
        <v>1200.0</v>
      </c>
      <c r="BB160" s="167">
        <v>1200.0</v>
      </c>
      <c r="BC160" s="167">
        <v>1200.0</v>
      </c>
      <c r="BD160" s="167">
        <v>1200.0</v>
      </c>
      <c r="BE160" s="167">
        <v>1200.0</v>
      </c>
      <c r="BF160" s="167">
        <v>1200.0</v>
      </c>
      <c r="BG160" s="167">
        <v>1200.0</v>
      </c>
      <c r="BH160" s="167">
        <v>1200.0</v>
      </c>
      <c r="BI160" s="167">
        <v>1200.0</v>
      </c>
      <c r="BJ160" s="174" t="s">
        <v>183</v>
      </c>
      <c r="BK160" s="211">
        <f>BK158-BK156</f>
        <v>1370870.64</v>
      </c>
      <c r="BL160" s="272"/>
      <c r="BM160" s="166" t="s">
        <v>182</v>
      </c>
      <c r="BN160" s="167">
        <v>1200.0</v>
      </c>
      <c r="BO160" s="167">
        <v>1200.0</v>
      </c>
      <c r="BP160" s="167">
        <v>1200.0</v>
      </c>
      <c r="BQ160" s="167">
        <v>1200.0</v>
      </c>
      <c r="BR160" s="167">
        <v>1200.0</v>
      </c>
      <c r="BS160" s="167">
        <v>1200.0</v>
      </c>
      <c r="BT160" s="167">
        <v>1200.0</v>
      </c>
      <c r="BU160" s="167">
        <v>1200.0</v>
      </c>
      <c r="BV160" s="167">
        <v>1200.0</v>
      </c>
      <c r="BW160" s="167">
        <v>1200.0</v>
      </c>
      <c r="BX160" s="167">
        <v>1200.0</v>
      </c>
      <c r="BY160" s="167">
        <v>1200.0</v>
      </c>
      <c r="BZ160" s="174" t="s">
        <v>183</v>
      </c>
      <c r="CA160" s="199">
        <f>SUM(BN156:BY156)</f>
        <v>47387.5</v>
      </c>
      <c r="CB160" s="39"/>
      <c r="CC160" s="166" t="s">
        <v>182</v>
      </c>
      <c r="CD160" s="167">
        <v>1200.0</v>
      </c>
      <c r="CE160" s="167">
        <v>1200.0</v>
      </c>
      <c r="CF160" s="167">
        <v>1200.0</v>
      </c>
      <c r="CG160" s="167">
        <v>1200.0</v>
      </c>
      <c r="CH160" s="167">
        <v>1200.0</v>
      </c>
      <c r="CI160" s="167">
        <v>1200.0</v>
      </c>
      <c r="CJ160" s="167">
        <v>1200.0</v>
      </c>
      <c r="CK160" s="167">
        <v>1200.0</v>
      </c>
      <c r="CL160" s="167">
        <v>1200.0</v>
      </c>
      <c r="CM160" s="167">
        <v>1200.0</v>
      </c>
      <c r="CN160" s="167">
        <v>1200.0</v>
      </c>
      <c r="CO160" s="167">
        <v>1200.0</v>
      </c>
      <c r="CP160" s="174" t="s">
        <v>183</v>
      </c>
      <c r="CQ160" s="199">
        <f>CQ158-CQ156</f>
        <v>17907.5</v>
      </c>
      <c r="CR160" s="39"/>
    </row>
    <row r="161" ht="15.75" customHeight="1">
      <c r="A161" s="166" t="s">
        <v>184</v>
      </c>
      <c r="B161" s="167">
        <f t="shared" ref="B161:M161" si="415">B163*3.5%/12</f>
        <v>1890</v>
      </c>
      <c r="C161" s="167">
        <f t="shared" si="415"/>
        <v>1886.5</v>
      </c>
      <c r="D161" s="167">
        <f t="shared" si="415"/>
        <v>1883</v>
      </c>
      <c r="E161" s="167">
        <f t="shared" si="415"/>
        <v>1879.5</v>
      </c>
      <c r="F161" s="167">
        <f t="shared" si="415"/>
        <v>1876</v>
      </c>
      <c r="G161" s="167">
        <f t="shared" si="415"/>
        <v>1872.5</v>
      </c>
      <c r="H161" s="167">
        <f t="shared" si="415"/>
        <v>1869</v>
      </c>
      <c r="I161" s="167">
        <f t="shared" si="415"/>
        <v>1865.5</v>
      </c>
      <c r="J161" s="167">
        <f t="shared" si="415"/>
        <v>1862</v>
      </c>
      <c r="K161" s="167">
        <f t="shared" si="415"/>
        <v>1858.5</v>
      </c>
      <c r="L161" s="167">
        <f t="shared" si="415"/>
        <v>1855</v>
      </c>
      <c r="M161" s="167">
        <f t="shared" si="415"/>
        <v>1851.5</v>
      </c>
      <c r="N161" s="289" t="s">
        <v>36</v>
      </c>
      <c r="O161" s="285"/>
      <c r="P161" s="39"/>
      <c r="Q161" s="166" t="s">
        <v>184</v>
      </c>
      <c r="R161" s="167">
        <f t="shared" ref="R161:AC161" si="416">R163*3.5%/12</f>
        <v>1203.416667</v>
      </c>
      <c r="S161" s="167">
        <f t="shared" si="416"/>
        <v>1199.916667</v>
      </c>
      <c r="T161" s="167">
        <f t="shared" si="416"/>
        <v>1196.416667</v>
      </c>
      <c r="U161" s="167">
        <f t="shared" si="416"/>
        <v>1192.916667</v>
      </c>
      <c r="V161" s="167">
        <f t="shared" si="416"/>
        <v>1189.416667</v>
      </c>
      <c r="W161" s="167">
        <f t="shared" si="416"/>
        <v>1185.916667</v>
      </c>
      <c r="X161" s="167">
        <f t="shared" si="416"/>
        <v>1182.416667</v>
      </c>
      <c r="Y161" s="167">
        <f t="shared" si="416"/>
        <v>1178.916667</v>
      </c>
      <c r="Z161" s="167">
        <f t="shared" si="416"/>
        <v>1175.416667</v>
      </c>
      <c r="AA161" s="167">
        <f t="shared" si="416"/>
        <v>1171.916667</v>
      </c>
      <c r="AB161" s="167">
        <f t="shared" si="416"/>
        <v>1168.416667</v>
      </c>
      <c r="AC161" s="167">
        <f t="shared" si="416"/>
        <v>1164.916667</v>
      </c>
      <c r="AD161" s="169"/>
      <c r="AE161" s="204"/>
      <c r="AF161" s="39"/>
      <c r="AG161" s="166" t="s">
        <v>184</v>
      </c>
      <c r="AH161" s="175">
        <f t="shared" ref="AH161:AS161" si="417">AH163*3.5%/12</f>
        <v>2154.25</v>
      </c>
      <c r="AI161" s="175">
        <f t="shared" si="417"/>
        <v>2150.75</v>
      </c>
      <c r="AJ161" s="175">
        <f t="shared" si="417"/>
        <v>2147.25</v>
      </c>
      <c r="AK161" s="175">
        <f t="shared" si="417"/>
        <v>2143.75</v>
      </c>
      <c r="AL161" s="175">
        <f t="shared" si="417"/>
        <v>2140.25</v>
      </c>
      <c r="AM161" s="175">
        <f t="shared" si="417"/>
        <v>2136.75</v>
      </c>
      <c r="AN161" s="175">
        <f t="shared" si="417"/>
        <v>2133.25</v>
      </c>
      <c r="AO161" s="175">
        <f t="shared" si="417"/>
        <v>2129.75</v>
      </c>
      <c r="AP161" s="175">
        <f t="shared" si="417"/>
        <v>2126.25</v>
      </c>
      <c r="AQ161" s="175">
        <f t="shared" si="417"/>
        <v>2122.75</v>
      </c>
      <c r="AR161" s="175">
        <f t="shared" si="417"/>
        <v>2119.25</v>
      </c>
      <c r="AS161" s="175">
        <f t="shared" si="417"/>
        <v>2115.75</v>
      </c>
      <c r="AT161" s="176"/>
      <c r="AU161" s="204"/>
      <c r="AV161" s="39"/>
      <c r="AW161" s="166" t="s">
        <v>184</v>
      </c>
      <c r="AX161" s="175">
        <f t="shared" ref="AX161:BI161" si="418">AX163*5%/12</f>
        <v>107673.3333</v>
      </c>
      <c r="AY161" s="175">
        <f t="shared" si="418"/>
        <v>107668.3333</v>
      </c>
      <c r="AZ161" s="175">
        <f t="shared" si="418"/>
        <v>107663.3333</v>
      </c>
      <c r="BA161" s="175">
        <f t="shared" si="418"/>
        <v>107658.3333</v>
      </c>
      <c r="BB161" s="175">
        <f t="shared" si="418"/>
        <v>107653.3333</v>
      </c>
      <c r="BC161" s="175">
        <f t="shared" si="418"/>
        <v>107648.3333</v>
      </c>
      <c r="BD161" s="175">
        <f t="shared" si="418"/>
        <v>107643.3333</v>
      </c>
      <c r="BE161" s="175">
        <f t="shared" si="418"/>
        <v>107638.3333</v>
      </c>
      <c r="BF161" s="175">
        <f t="shared" si="418"/>
        <v>107633.3333</v>
      </c>
      <c r="BG161" s="175">
        <f t="shared" si="418"/>
        <v>107628.3333</v>
      </c>
      <c r="BH161" s="175">
        <f t="shared" si="418"/>
        <v>107623.3333</v>
      </c>
      <c r="BI161" s="175">
        <f t="shared" si="418"/>
        <v>107618.3333</v>
      </c>
      <c r="BJ161" s="176"/>
      <c r="BK161" s="274"/>
      <c r="BL161" s="272"/>
      <c r="BM161" s="166" t="s">
        <v>184</v>
      </c>
      <c r="BN161" s="175">
        <f t="shared" ref="BN161:BY161" si="419">BN163*3.5%/12</f>
        <v>2726.208333</v>
      </c>
      <c r="BO161" s="175">
        <f t="shared" si="419"/>
        <v>2722.708333</v>
      </c>
      <c r="BP161" s="175">
        <f t="shared" si="419"/>
        <v>2719.208333</v>
      </c>
      <c r="BQ161" s="175">
        <f t="shared" si="419"/>
        <v>2715.708333</v>
      </c>
      <c r="BR161" s="175">
        <f t="shared" si="419"/>
        <v>2712.208333</v>
      </c>
      <c r="BS161" s="175">
        <f t="shared" si="419"/>
        <v>2708.708333</v>
      </c>
      <c r="BT161" s="175">
        <f t="shared" si="419"/>
        <v>2705.208333</v>
      </c>
      <c r="BU161" s="175">
        <f t="shared" si="419"/>
        <v>2701.708333</v>
      </c>
      <c r="BV161" s="175">
        <f t="shared" si="419"/>
        <v>2698.208333</v>
      </c>
      <c r="BW161" s="175">
        <f t="shared" si="419"/>
        <v>2694.708333</v>
      </c>
      <c r="BX161" s="175">
        <f t="shared" si="419"/>
        <v>2691.208333</v>
      </c>
      <c r="BY161" s="175">
        <f t="shared" si="419"/>
        <v>2687.708333</v>
      </c>
      <c r="BZ161" s="176"/>
      <c r="CA161" s="204"/>
      <c r="CB161" s="39"/>
      <c r="CC161" s="166" t="s">
        <v>184</v>
      </c>
      <c r="CD161" s="175">
        <f t="shared" ref="CD161:CO161" si="420">CD163*3.5%/12</f>
        <v>2384.958333</v>
      </c>
      <c r="CE161" s="175">
        <f t="shared" si="420"/>
        <v>2381.458333</v>
      </c>
      <c r="CF161" s="175">
        <f t="shared" si="420"/>
        <v>2377.958333</v>
      </c>
      <c r="CG161" s="175">
        <f t="shared" si="420"/>
        <v>2374.458333</v>
      </c>
      <c r="CH161" s="175">
        <f t="shared" si="420"/>
        <v>2370.958333</v>
      </c>
      <c r="CI161" s="175">
        <f t="shared" si="420"/>
        <v>2367.458333</v>
      </c>
      <c r="CJ161" s="175">
        <f t="shared" si="420"/>
        <v>2363.958333</v>
      </c>
      <c r="CK161" s="175">
        <f t="shared" si="420"/>
        <v>2360.458333</v>
      </c>
      <c r="CL161" s="175">
        <f t="shared" si="420"/>
        <v>2356.958333</v>
      </c>
      <c r="CM161" s="175">
        <f t="shared" si="420"/>
        <v>2353.458333</v>
      </c>
      <c r="CN161" s="175">
        <f t="shared" si="420"/>
        <v>2349.958333</v>
      </c>
      <c r="CO161" s="175">
        <f t="shared" si="420"/>
        <v>2346.458333</v>
      </c>
      <c r="CP161" s="176"/>
      <c r="CQ161" s="204"/>
      <c r="CR161" s="39"/>
    </row>
    <row r="162" ht="16.5" customHeight="1">
      <c r="A162" s="166" t="s">
        <v>185</v>
      </c>
      <c r="B162" s="167">
        <v>5760.78</v>
      </c>
      <c r="C162" s="167">
        <v>5760.78</v>
      </c>
      <c r="D162" s="167">
        <v>5760.78</v>
      </c>
      <c r="E162" s="167">
        <v>5760.78</v>
      </c>
      <c r="F162" s="167">
        <v>5760.78</v>
      </c>
      <c r="G162" s="167">
        <v>5760.78</v>
      </c>
      <c r="H162" s="167">
        <v>5760.78</v>
      </c>
      <c r="I162" s="167">
        <v>5760.78</v>
      </c>
      <c r="J162" s="167">
        <v>5760.78</v>
      </c>
      <c r="K162" s="167">
        <v>5760.78</v>
      </c>
      <c r="L162" s="167">
        <v>5760.78</v>
      </c>
      <c r="M162" s="167">
        <v>5760.78</v>
      </c>
      <c r="N162" s="290" t="s">
        <v>185</v>
      </c>
      <c r="O162" s="276">
        <f>SUM(B162:M162)</f>
        <v>69129.36</v>
      </c>
      <c r="P162" s="39"/>
      <c r="Q162" s="166" t="s">
        <v>185</v>
      </c>
      <c r="R162" s="175">
        <f t="shared" ref="R162:AC162" si="421">R161+R160</f>
        <v>2403.416667</v>
      </c>
      <c r="S162" s="175">
        <f t="shared" si="421"/>
        <v>2399.916667</v>
      </c>
      <c r="T162" s="175">
        <f t="shared" si="421"/>
        <v>2396.416667</v>
      </c>
      <c r="U162" s="175">
        <f t="shared" si="421"/>
        <v>2392.916667</v>
      </c>
      <c r="V162" s="175">
        <f t="shared" si="421"/>
        <v>2389.416667</v>
      </c>
      <c r="W162" s="175">
        <f t="shared" si="421"/>
        <v>2385.916667</v>
      </c>
      <c r="X162" s="175">
        <f t="shared" si="421"/>
        <v>2382.416667</v>
      </c>
      <c r="Y162" s="175">
        <f t="shared" si="421"/>
        <v>2378.916667</v>
      </c>
      <c r="Z162" s="175">
        <f t="shared" si="421"/>
        <v>2375.416667</v>
      </c>
      <c r="AA162" s="175">
        <f t="shared" si="421"/>
        <v>2371.916667</v>
      </c>
      <c r="AB162" s="175">
        <f t="shared" si="421"/>
        <v>2368.416667</v>
      </c>
      <c r="AC162" s="175">
        <f t="shared" si="421"/>
        <v>2364.916667</v>
      </c>
      <c r="AD162" s="180" t="s">
        <v>185</v>
      </c>
      <c r="AE162" s="212">
        <f>SUM(R162:AC162)</f>
        <v>28610</v>
      </c>
      <c r="AF162" s="39"/>
      <c r="AG162" s="166" t="s">
        <v>185</v>
      </c>
      <c r="AH162" s="175">
        <f t="shared" ref="AH162:AS162" si="422">AH161+AH160</f>
        <v>3354.25</v>
      </c>
      <c r="AI162" s="175">
        <f t="shared" si="422"/>
        <v>3350.75</v>
      </c>
      <c r="AJ162" s="175">
        <f t="shared" si="422"/>
        <v>3347.25</v>
      </c>
      <c r="AK162" s="175">
        <f t="shared" si="422"/>
        <v>3343.75</v>
      </c>
      <c r="AL162" s="175">
        <f t="shared" si="422"/>
        <v>3340.25</v>
      </c>
      <c r="AM162" s="175">
        <f t="shared" si="422"/>
        <v>3336.75</v>
      </c>
      <c r="AN162" s="175">
        <f t="shared" si="422"/>
        <v>3333.25</v>
      </c>
      <c r="AO162" s="175">
        <f t="shared" si="422"/>
        <v>3329.75</v>
      </c>
      <c r="AP162" s="175">
        <f t="shared" si="422"/>
        <v>3326.25</v>
      </c>
      <c r="AQ162" s="175">
        <f t="shared" si="422"/>
        <v>3322.75</v>
      </c>
      <c r="AR162" s="175">
        <f t="shared" si="422"/>
        <v>3319.25</v>
      </c>
      <c r="AS162" s="175">
        <f t="shared" si="422"/>
        <v>3315.75</v>
      </c>
      <c r="AT162" s="174" t="s">
        <v>185</v>
      </c>
      <c r="AU162" s="203">
        <f>SUM(AH162:AS162)</f>
        <v>40020</v>
      </c>
      <c r="AV162" s="39"/>
      <c r="AW162" s="166" t="s">
        <v>185</v>
      </c>
      <c r="AX162" s="175">
        <f t="shared" ref="AX162:BI162" si="423">AX161+AX160</f>
        <v>108873.3333</v>
      </c>
      <c r="AY162" s="175">
        <f t="shared" si="423"/>
        <v>108868.3333</v>
      </c>
      <c r="AZ162" s="175">
        <f t="shared" si="423"/>
        <v>108863.3333</v>
      </c>
      <c r="BA162" s="175">
        <f t="shared" si="423"/>
        <v>108858.3333</v>
      </c>
      <c r="BB162" s="175">
        <f t="shared" si="423"/>
        <v>108853.3333</v>
      </c>
      <c r="BC162" s="175">
        <f t="shared" si="423"/>
        <v>108848.3333</v>
      </c>
      <c r="BD162" s="175">
        <f t="shared" si="423"/>
        <v>108843.3333</v>
      </c>
      <c r="BE162" s="175">
        <f t="shared" si="423"/>
        <v>108838.3333</v>
      </c>
      <c r="BF162" s="175">
        <f t="shared" si="423"/>
        <v>108833.3333</v>
      </c>
      <c r="BG162" s="175">
        <f t="shared" si="423"/>
        <v>108828.3333</v>
      </c>
      <c r="BH162" s="175">
        <f t="shared" si="423"/>
        <v>108823.3333</v>
      </c>
      <c r="BI162" s="175">
        <f t="shared" si="423"/>
        <v>108818.3333</v>
      </c>
      <c r="BJ162" s="174" t="s">
        <v>185</v>
      </c>
      <c r="BK162" s="211">
        <f>SUM(AX162:BI162)</f>
        <v>1306150</v>
      </c>
      <c r="BL162" s="272"/>
      <c r="BM162" s="166" t="s">
        <v>185</v>
      </c>
      <c r="BN162" s="175">
        <f t="shared" ref="BN162:BY162" si="424">BN161+BN160</f>
        <v>3926.208333</v>
      </c>
      <c r="BO162" s="175">
        <f t="shared" si="424"/>
        <v>3922.708333</v>
      </c>
      <c r="BP162" s="175">
        <f t="shared" si="424"/>
        <v>3919.208333</v>
      </c>
      <c r="BQ162" s="175">
        <f t="shared" si="424"/>
        <v>3915.708333</v>
      </c>
      <c r="BR162" s="175">
        <f t="shared" si="424"/>
        <v>3912.208333</v>
      </c>
      <c r="BS162" s="175">
        <f t="shared" si="424"/>
        <v>3908.708333</v>
      </c>
      <c r="BT162" s="175">
        <f t="shared" si="424"/>
        <v>3905.208333</v>
      </c>
      <c r="BU162" s="175">
        <f t="shared" si="424"/>
        <v>3901.708333</v>
      </c>
      <c r="BV162" s="175">
        <f t="shared" si="424"/>
        <v>3898.208333</v>
      </c>
      <c r="BW162" s="175">
        <f t="shared" si="424"/>
        <v>3894.708333</v>
      </c>
      <c r="BX162" s="175">
        <f t="shared" si="424"/>
        <v>3891.208333</v>
      </c>
      <c r="BY162" s="175">
        <f t="shared" si="424"/>
        <v>3887.708333</v>
      </c>
      <c r="BZ162" s="174" t="s">
        <v>185</v>
      </c>
      <c r="CA162" s="199">
        <f>SUM(BN162:BY162)</f>
        <v>46883.5</v>
      </c>
      <c r="CB162" s="39"/>
      <c r="CC162" s="166" t="s">
        <v>185</v>
      </c>
      <c r="CD162" s="175">
        <f t="shared" ref="CD162:CO162" si="425">CD161+CD160</f>
        <v>3584.958333</v>
      </c>
      <c r="CE162" s="175">
        <f t="shared" si="425"/>
        <v>3581.458333</v>
      </c>
      <c r="CF162" s="175">
        <f t="shared" si="425"/>
        <v>3577.958333</v>
      </c>
      <c r="CG162" s="175">
        <f t="shared" si="425"/>
        <v>3574.458333</v>
      </c>
      <c r="CH162" s="175">
        <f t="shared" si="425"/>
        <v>3570.958333</v>
      </c>
      <c r="CI162" s="175">
        <f t="shared" si="425"/>
        <v>3567.458333</v>
      </c>
      <c r="CJ162" s="175">
        <f t="shared" si="425"/>
        <v>3563.958333</v>
      </c>
      <c r="CK162" s="175">
        <f t="shared" si="425"/>
        <v>3560.458333</v>
      </c>
      <c r="CL162" s="175">
        <f t="shared" si="425"/>
        <v>3556.958333</v>
      </c>
      <c r="CM162" s="175">
        <f t="shared" si="425"/>
        <v>3553.458333</v>
      </c>
      <c r="CN162" s="175">
        <f t="shared" si="425"/>
        <v>3549.958333</v>
      </c>
      <c r="CO162" s="175">
        <f t="shared" si="425"/>
        <v>3546.458333</v>
      </c>
      <c r="CP162" s="174" t="s">
        <v>185</v>
      </c>
      <c r="CQ162" s="199">
        <f>SUM(CD162:CO162)</f>
        <v>42788.5</v>
      </c>
      <c r="CR162" s="39"/>
    </row>
    <row r="163" ht="15.75" customHeight="1">
      <c r="A163" s="166" t="s">
        <v>186</v>
      </c>
      <c r="B163" s="167">
        <f>M157-M154</f>
        <v>648000</v>
      </c>
      <c r="C163" s="167">
        <f t="shared" ref="C163:M163" si="426">B163-B160</f>
        <v>646800</v>
      </c>
      <c r="D163" s="167">
        <f t="shared" si="426"/>
        <v>645600</v>
      </c>
      <c r="E163" s="167">
        <f t="shared" si="426"/>
        <v>644400</v>
      </c>
      <c r="F163" s="167">
        <f t="shared" si="426"/>
        <v>643200</v>
      </c>
      <c r="G163" s="167">
        <f t="shared" si="426"/>
        <v>642000</v>
      </c>
      <c r="H163" s="167">
        <f t="shared" si="426"/>
        <v>640800</v>
      </c>
      <c r="I163" s="167">
        <f t="shared" si="426"/>
        <v>639600</v>
      </c>
      <c r="J163" s="167">
        <f t="shared" si="426"/>
        <v>638400</v>
      </c>
      <c r="K163" s="167">
        <f t="shared" si="426"/>
        <v>637200</v>
      </c>
      <c r="L163" s="167">
        <f t="shared" si="426"/>
        <v>636000</v>
      </c>
      <c r="M163" s="167">
        <f t="shared" si="426"/>
        <v>634800</v>
      </c>
      <c r="N163" s="291" t="s">
        <v>199</v>
      </c>
      <c r="O163" s="169"/>
      <c r="P163" s="39"/>
      <c r="Q163" s="166" t="s">
        <v>186</v>
      </c>
      <c r="R163" s="175">
        <f>AC157-AC154</f>
        <v>412600</v>
      </c>
      <c r="S163" s="175">
        <f t="shared" ref="S163:AC163" si="427">R163-R160</f>
        <v>411400</v>
      </c>
      <c r="T163" s="175">
        <f t="shared" si="427"/>
        <v>410200</v>
      </c>
      <c r="U163" s="175">
        <f t="shared" si="427"/>
        <v>409000</v>
      </c>
      <c r="V163" s="175">
        <f t="shared" si="427"/>
        <v>407800</v>
      </c>
      <c r="W163" s="175">
        <f t="shared" si="427"/>
        <v>406600</v>
      </c>
      <c r="X163" s="175">
        <f t="shared" si="427"/>
        <v>405400</v>
      </c>
      <c r="Y163" s="175">
        <f t="shared" si="427"/>
        <v>404200</v>
      </c>
      <c r="Z163" s="175">
        <f t="shared" si="427"/>
        <v>403000</v>
      </c>
      <c r="AA163" s="175">
        <f t="shared" si="427"/>
        <v>401800</v>
      </c>
      <c r="AB163" s="175">
        <f t="shared" si="427"/>
        <v>400600</v>
      </c>
      <c r="AC163" s="175">
        <f t="shared" si="427"/>
        <v>399400</v>
      </c>
      <c r="AD163" s="169"/>
      <c r="AE163" s="210"/>
      <c r="AF163" s="39"/>
      <c r="AG163" s="166" t="s">
        <v>186</v>
      </c>
      <c r="AH163" s="175">
        <f>AS157-AS154</f>
        <v>738600</v>
      </c>
      <c r="AI163" s="175">
        <f t="shared" ref="AI163:AS163" si="428">AH163-AH160</f>
        <v>737400</v>
      </c>
      <c r="AJ163" s="175">
        <f t="shared" si="428"/>
        <v>736200</v>
      </c>
      <c r="AK163" s="175">
        <f t="shared" si="428"/>
        <v>735000</v>
      </c>
      <c r="AL163" s="175">
        <f t="shared" si="428"/>
        <v>733800</v>
      </c>
      <c r="AM163" s="175">
        <f t="shared" si="428"/>
        <v>732600</v>
      </c>
      <c r="AN163" s="175">
        <f t="shared" si="428"/>
        <v>731400</v>
      </c>
      <c r="AO163" s="175">
        <f t="shared" si="428"/>
        <v>730200</v>
      </c>
      <c r="AP163" s="175">
        <f t="shared" si="428"/>
        <v>729000</v>
      </c>
      <c r="AQ163" s="175">
        <f t="shared" si="428"/>
        <v>727800</v>
      </c>
      <c r="AR163" s="175">
        <f t="shared" si="428"/>
        <v>726600</v>
      </c>
      <c r="AS163" s="175">
        <f t="shared" si="428"/>
        <v>725400</v>
      </c>
      <c r="AT163" s="186"/>
      <c r="AU163" s="200"/>
      <c r="AV163" s="39"/>
      <c r="AW163" s="166" t="s">
        <v>186</v>
      </c>
      <c r="AX163" s="175">
        <f>BI157-BI154</f>
        <v>25841600</v>
      </c>
      <c r="AY163" s="175">
        <f t="shared" ref="AY163:BI163" si="429">AX163-AX160</f>
        <v>25840400</v>
      </c>
      <c r="AZ163" s="175">
        <f t="shared" si="429"/>
        <v>25839200</v>
      </c>
      <c r="BA163" s="175">
        <f t="shared" si="429"/>
        <v>25838000</v>
      </c>
      <c r="BB163" s="175">
        <f t="shared" si="429"/>
        <v>25836800</v>
      </c>
      <c r="BC163" s="175">
        <f t="shared" si="429"/>
        <v>25835600</v>
      </c>
      <c r="BD163" s="175">
        <f t="shared" si="429"/>
        <v>25834400</v>
      </c>
      <c r="BE163" s="175">
        <f t="shared" si="429"/>
        <v>25833200</v>
      </c>
      <c r="BF163" s="175">
        <f t="shared" si="429"/>
        <v>25832000</v>
      </c>
      <c r="BG163" s="175">
        <f t="shared" si="429"/>
        <v>25830800</v>
      </c>
      <c r="BH163" s="175">
        <f t="shared" si="429"/>
        <v>25829600</v>
      </c>
      <c r="BI163" s="175">
        <f t="shared" si="429"/>
        <v>25828400</v>
      </c>
      <c r="BJ163" s="186"/>
      <c r="BK163" s="274"/>
      <c r="BL163" s="272"/>
      <c r="BM163" s="166" t="s">
        <v>186</v>
      </c>
      <c r="BN163" s="175">
        <f>BY157-BY154</f>
        <v>934700</v>
      </c>
      <c r="BO163" s="175">
        <f t="shared" ref="BO163:BY163" si="430">BN163-BN160</f>
        <v>933500</v>
      </c>
      <c r="BP163" s="175">
        <f t="shared" si="430"/>
        <v>932300</v>
      </c>
      <c r="BQ163" s="175">
        <f t="shared" si="430"/>
        <v>931100</v>
      </c>
      <c r="BR163" s="175">
        <f t="shared" si="430"/>
        <v>929900</v>
      </c>
      <c r="BS163" s="175">
        <f t="shared" si="430"/>
        <v>928700</v>
      </c>
      <c r="BT163" s="175">
        <f t="shared" si="430"/>
        <v>927500</v>
      </c>
      <c r="BU163" s="175">
        <f t="shared" si="430"/>
        <v>926300</v>
      </c>
      <c r="BV163" s="175">
        <f t="shared" si="430"/>
        <v>925100</v>
      </c>
      <c r="BW163" s="175">
        <f t="shared" si="430"/>
        <v>923900</v>
      </c>
      <c r="BX163" s="175">
        <f t="shared" si="430"/>
        <v>922700</v>
      </c>
      <c r="BY163" s="175">
        <f t="shared" si="430"/>
        <v>921500</v>
      </c>
      <c r="BZ163" s="186"/>
      <c r="CA163" s="200"/>
      <c r="CB163" s="39"/>
      <c r="CC163" s="166" t="s">
        <v>186</v>
      </c>
      <c r="CD163" s="175">
        <f>CO157-CO154</f>
        <v>817700</v>
      </c>
      <c r="CE163" s="175">
        <f t="shared" ref="CE163:CO163" si="431">CD163-CD160</f>
        <v>816500</v>
      </c>
      <c r="CF163" s="175">
        <f t="shared" si="431"/>
        <v>815300</v>
      </c>
      <c r="CG163" s="175">
        <f t="shared" si="431"/>
        <v>814100</v>
      </c>
      <c r="CH163" s="175">
        <f t="shared" si="431"/>
        <v>812900</v>
      </c>
      <c r="CI163" s="175">
        <f t="shared" si="431"/>
        <v>811700</v>
      </c>
      <c r="CJ163" s="175">
        <f t="shared" si="431"/>
        <v>810500</v>
      </c>
      <c r="CK163" s="175">
        <f t="shared" si="431"/>
        <v>809300</v>
      </c>
      <c r="CL163" s="175">
        <f t="shared" si="431"/>
        <v>808100</v>
      </c>
      <c r="CM163" s="175">
        <f t="shared" si="431"/>
        <v>806900</v>
      </c>
      <c r="CN163" s="175">
        <f t="shared" si="431"/>
        <v>805700</v>
      </c>
      <c r="CO163" s="175">
        <f t="shared" si="431"/>
        <v>804500</v>
      </c>
      <c r="CP163" s="186"/>
      <c r="CQ163" s="200"/>
      <c r="CR163" s="39"/>
    </row>
    <row r="164" ht="16.5" customHeight="1">
      <c r="A164" s="166" t="s">
        <v>187</v>
      </c>
      <c r="B164" s="167">
        <v>7500.0</v>
      </c>
      <c r="C164" s="167">
        <v>7500.0</v>
      </c>
      <c r="D164" s="167">
        <v>7500.0</v>
      </c>
      <c r="E164" s="167">
        <v>7500.0</v>
      </c>
      <c r="F164" s="167">
        <v>7500.0</v>
      </c>
      <c r="G164" s="167">
        <v>7500.0</v>
      </c>
      <c r="H164" s="167">
        <v>7500.0</v>
      </c>
      <c r="I164" s="167">
        <v>7500.0</v>
      </c>
      <c r="J164" s="167">
        <v>7500.0</v>
      </c>
      <c r="K164" s="167">
        <v>7500.0</v>
      </c>
      <c r="L164" s="167">
        <v>7500.0</v>
      </c>
      <c r="M164" s="167">
        <v>7500.0</v>
      </c>
      <c r="N164" s="286" t="s">
        <v>197</v>
      </c>
      <c r="O164" s="276">
        <f>SUM(B164:M164)</f>
        <v>90000</v>
      </c>
      <c r="P164" s="39"/>
      <c r="Q164" s="166" t="s">
        <v>187</v>
      </c>
      <c r="R164" s="179">
        <v>3600.0</v>
      </c>
      <c r="S164" s="179">
        <v>3600.0</v>
      </c>
      <c r="T164" s="179">
        <v>3600.0</v>
      </c>
      <c r="U164" s="179">
        <v>3600.0</v>
      </c>
      <c r="V164" s="179">
        <v>3600.0</v>
      </c>
      <c r="W164" s="179">
        <v>3600.0</v>
      </c>
      <c r="X164" s="179">
        <v>3600.0</v>
      </c>
      <c r="Y164" s="179">
        <v>3600.0</v>
      </c>
      <c r="Z164" s="179">
        <v>3600.0</v>
      </c>
      <c r="AA164" s="179">
        <v>3600.0</v>
      </c>
      <c r="AB164" s="179">
        <v>3600.0</v>
      </c>
      <c r="AC164" s="179">
        <v>3600.0</v>
      </c>
      <c r="AD164" s="180" t="s">
        <v>188</v>
      </c>
      <c r="AE164" s="212">
        <f>SUM(R164:AC164)</f>
        <v>43200</v>
      </c>
      <c r="AF164" s="39"/>
      <c r="AG164" s="166" t="s">
        <v>187</v>
      </c>
      <c r="AH164" s="175">
        <v>4600.0</v>
      </c>
      <c r="AI164" s="175">
        <v>4600.0</v>
      </c>
      <c r="AJ164" s="175">
        <v>4600.0</v>
      </c>
      <c r="AK164" s="175">
        <v>4600.0</v>
      </c>
      <c r="AL164" s="175">
        <v>4600.0</v>
      </c>
      <c r="AM164" s="175">
        <v>4600.0</v>
      </c>
      <c r="AN164" s="175">
        <v>4600.0</v>
      </c>
      <c r="AO164" s="175">
        <v>4600.0</v>
      </c>
      <c r="AP164" s="175">
        <v>4600.0</v>
      </c>
      <c r="AQ164" s="175">
        <v>4600.0</v>
      </c>
      <c r="AR164" s="175">
        <v>4600.0</v>
      </c>
      <c r="AS164" s="175">
        <v>4600.0</v>
      </c>
      <c r="AT164" s="187" t="s">
        <v>189</v>
      </c>
      <c r="AU164" s="203">
        <f>SUM(AH164:AS164)</f>
        <v>55200</v>
      </c>
      <c r="AV164" s="39"/>
      <c r="AW164" s="166" t="s">
        <v>187</v>
      </c>
      <c r="AX164" s="175">
        <v>120000.0</v>
      </c>
      <c r="AY164" s="175">
        <v>120000.0</v>
      </c>
      <c r="AZ164" s="175">
        <v>120000.0</v>
      </c>
      <c r="BA164" s="175">
        <v>120000.0</v>
      </c>
      <c r="BB164" s="175">
        <v>120000.0</v>
      </c>
      <c r="BC164" s="175">
        <v>120000.0</v>
      </c>
      <c r="BD164" s="175">
        <v>120000.0</v>
      </c>
      <c r="BE164" s="175">
        <v>120000.0</v>
      </c>
      <c r="BF164" s="175">
        <v>120000.0</v>
      </c>
      <c r="BG164" s="175">
        <v>120000.0</v>
      </c>
      <c r="BH164" s="175">
        <v>120000.0</v>
      </c>
      <c r="BI164" s="175">
        <v>120000.0</v>
      </c>
      <c r="BJ164" s="187" t="s">
        <v>189</v>
      </c>
      <c r="BK164" s="211">
        <f>SUM(AX164:BI164)</f>
        <v>1440000</v>
      </c>
      <c r="BL164" s="272"/>
      <c r="BM164" s="166" t="s">
        <v>187</v>
      </c>
      <c r="BN164" s="175">
        <v>5600.0</v>
      </c>
      <c r="BO164" s="175">
        <v>5600.0</v>
      </c>
      <c r="BP164" s="175">
        <v>5600.0</v>
      </c>
      <c r="BQ164" s="175">
        <v>5600.0</v>
      </c>
      <c r="BR164" s="175">
        <v>5600.0</v>
      </c>
      <c r="BS164" s="175">
        <v>5600.0</v>
      </c>
      <c r="BT164" s="175">
        <v>5600.0</v>
      </c>
      <c r="BU164" s="175">
        <v>5600.0</v>
      </c>
      <c r="BV164" s="175">
        <v>5600.0</v>
      </c>
      <c r="BW164" s="175">
        <v>5600.0</v>
      </c>
      <c r="BX164" s="175">
        <v>5600.0</v>
      </c>
      <c r="BY164" s="175">
        <v>5600.0</v>
      </c>
      <c r="BZ164" s="187" t="s">
        <v>189</v>
      </c>
      <c r="CA164" s="199">
        <f>SUM(BN164:BY164)</f>
        <v>67200</v>
      </c>
      <c r="CB164" s="39"/>
      <c r="CC164" s="166" t="s">
        <v>187</v>
      </c>
      <c r="CD164" s="175">
        <v>5100.0</v>
      </c>
      <c r="CE164" s="175">
        <v>5100.0</v>
      </c>
      <c r="CF164" s="175">
        <v>5100.0</v>
      </c>
      <c r="CG164" s="175">
        <v>5100.0</v>
      </c>
      <c r="CH164" s="175">
        <v>5100.0</v>
      </c>
      <c r="CI164" s="175">
        <v>5100.0</v>
      </c>
      <c r="CJ164" s="175">
        <v>5100.0</v>
      </c>
      <c r="CK164" s="175">
        <v>5100.0</v>
      </c>
      <c r="CL164" s="175">
        <v>5100.0</v>
      </c>
      <c r="CM164" s="175">
        <v>5100.0</v>
      </c>
      <c r="CN164" s="175">
        <v>5100.0</v>
      </c>
      <c r="CO164" s="175">
        <v>5100.0</v>
      </c>
      <c r="CP164" s="187" t="s">
        <v>189</v>
      </c>
      <c r="CQ164" s="199">
        <f>SUM(CD164:CO164)</f>
        <v>61200</v>
      </c>
      <c r="CR164" s="39"/>
    </row>
    <row r="165" ht="15.75" customHeight="1">
      <c r="A165" s="188" t="s">
        <v>169</v>
      </c>
      <c r="B165" s="158" t="s">
        <v>170</v>
      </c>
      <c r="C165" s="158" t="s">
        <v>171</v>
      </c>
      <c r="D165" s="158" t="s">
        <v>172</v>
      </c>
      <c r="E165" s="158" t="s">
        <v>173</v>
      </c>
      <c r="F165" s="158" t="s">
        <v>174</v>
      </c>
      <c r="G165" s="158" t="s">
        <v>175</v>
      </c>
      <c r="H165" s="158" t="s">
        <v>176</v>
      </c>
      <c r="I165" s="158" t="s">
        <v>177</v>
      </c>
      <c r="J165" s="158" t="s">
        <v>178</v>
      </c>
      <c r="K165" s="158" t="s">
        <v>179</v>
      </c>
      <c r="L165" s="158" t="s">
        <v>180</v>
      </c>
      <c r="M165" s="159" t="s">
        <v>181</v>
      </c>
      <c r="N165" s="168" t="s">
        <v>36</v>
      </c>
      <c r="O165" s="293" t="s">
        <v>36</v>
      </c>
      <c r="P165" s="39"/>
      <c r="Q165" s="188" t="s">
        <v>169</v>
      </c>
      <c r="R165" s="158" t="s">
        <v>170</v>
      </c>
      <c r="S165" s="158" t="s">
        <v>171</v>
      </c>
      <c r="T165" s="158" t="s">
        <v>172</v>
      </c>
      <c r="U165" s="158" t="s">
        <v>173</v>
      </c>
      <c r="V165" s="158" t="s">
        <v>174</v>
      </c>
      <c r="W165" s="158" t="s">
        <v>175</v>
      </c>
      <c r="X165" s="158" t="s">
        <v>176</v>
      </c>
      <c r="Y165" s="158" t="s">
        <v>177</v>
      </c>
      <c r="Z165" s="158" t="s">
        <v>178</v>
      </c>
      <c r="AA165" s="158" t="s">
        <v>179</v>
      </c>
      <c r="AB165" s="158" t="s">
        <v>180</v>
      </c>
      <c r="AC165" s="159" t="s">
        <v>181</v>
      </c>
      <c r="AD165" s="200"/>
      <c r="AE165" s="210"/>
      <c r="AF165" s="39"/>
      <c r="AG165" s="188" t="s">
        <v>169</v>
      </c>
      <c r="AH165" s="158" t="s">
        <v>170</v>
      </c>
      <c r="AI165" s="158" t="s">
        <v>171</v>
      </c>
      <c r="AJ165" s="158" t="s">
        <v>172</v>
      </c>
      <c r="AK165" s="158" t="s">
        <v>173</v>
      </c>
      <c r="AL165" s="158" t="s">
        <v>174</v>
      </c>
      <c r="AM165" s="158" t="s">
        <v>175</v>
      </c>
      <c r="AN165" s="158" t="s">
        <v>176</v>
      </c>
      <c r="AO165" s="158" t="s">
        <v>177</v>
      </c>
      <c r="AP165" s="158" t="s">
        <v>178</v>
      </c>
      <c r="AQ165" s="158" t="s">
        <v>179</v>
      </c>
      <c r="AR165" s="158" t="s">
        <v>180</v>
      </c>
      <c r="AS165" s="159" t="s">
        <v>181</v>
      </c>
      <c r="AT165" s="186"/>
      <c r="AU165" s="200"/>
      <c r="AV165" s="39"/>
      <c r="AW165" s="188" t="s">
        <v>169</v>
      </c>
      <c r="AX165" s="158" t="s">
        <v>170</v>
      </c>
      <c r="AY165" s="158" t="s">
        <v>171</v>
      </c>
      <c r="AZ165" s="158" t="s">
        <v>172</v>
      </c>
      <c r="BA165" s="158" t="s">
        <v>173</v>
      </c>
      <c r="BB165" s="158" t="s">
        <v>174</v>
      </c>
      <c r="BC165" s="158" t="s">
        <v>175</v>
      </c>
      <c r="BD165" s="158" t="s">
        <v>176</v>
      </c>
      <c r="BE165" s="158" t="s">
        <v>177</v>
      </c>
      <c r="BF165" s="158" t="s">
        <v>178</v>
      </c>
      <c r="BG165" s="158" t="s">
        <v>179</v>
      </c>
      <c r="BH165" s="158" t="s">
        <v>180</v>
      </c>
      <c r="BI165" s="159" t="s">
        <v>181</v>
      </c>
      <c r="BJ165" s="200"/>
      <c r="BK165" s="274"/>
      <c r="BL165" s="272"/>
      <c r="BM165" s="188" t="s">
        <v>169</v>
      </c>
      <c r="BN165" s="158" t="s">
        <v>170</v>
      </c>
      <c r="BO165" s="158" t="s">
        <v>171</v>
      </c>
      <c r="BP165" s="158" t="s">
        <v>172</v>
      </c>
      <c r="BQ165" s="158" t="s">
        <v>173</v>
      </c>
      <c r="BR165" s="158" t="s">
        <v>174</v>
      </c>
      <c r="BS165" s="158" t="s">
        <v>175</v>
      </c>
      <c r="BT165" s="158" t="s">
        <v>176</v>
      </c>
      <c r="BU165" s="158" t="s">
        <v>177</v>
      </c>
      <c r="BV165" s="158" t="s">
        <v>178</v>
      </c>
      <c r="BW165" s="158" t="s">
        <v>179</v>
      </c>
      <c r="BX165" s="158" t="s">
        <v>180</v>
      </c>
      <c r="BY165" s="159" t="s">
        <v>181</v>
      </c>
      <c r="BZ165" s="200"/>
      <c r="CA165" s="200"/>
      <c r="CB165" s="39"/>
      <c r="CC165" s="188" t="s">
        <v>169</v>
      </c>
      <c r="CD165" s="158" t="s">
        <v>170</v>
      </c>
      <c r="CE165" s="158" t="s">
        <v>171</v>
      </c>
      <c r="CF165" s="158" t="s">
        <v>172</v>
      </c>
      <c r="CG165" s="158" t="s">
        <v>173</v>
      </c>
      <c r="CH165" s="158" t="s">
        <v>174</v>
      </c>
      <c r="CI165" s="158" t="s">
        <v>175</v>
      </c>
      <c r="CJ165" s="158" t="s">
        <v>176</v>
      </c>
      <c r="CK165" s="158" t="s">
        <v>177</v>
      </c>
      <c r="CL165" s="158" t="s">
        <v>178</v>
      </c>
      <c r="CM165" s="158" t="s">
        <v>179</v>
      </c>
      <c r="CN165" s="158" t="s">
        <v>180</v>
      </c>
      <c r="CO165" s="159" t="s">
        <v>181</v>
      </c>
      <c r="CP165" s="200"/>
      <c r="CQ165" s="200"/>
      <c r="CR165" s="39"/>
    </row>
    <row r="166" ht="13.5" customHeight="1">
      <c r="A166" s="166" t="s">
        <v>182</v>
      </c>
      <c r="B166" s="167">
        <v>1200.0</v>
      </c>
      <c r="C166" s="167">
        <v>1200.0</v>
      </c>
      <c r="D166" s="167">
        <v>1200.0</v>
      </c>
      <c r="E166" s="167">
        <v>1200.0</v>
      </c>
      <c r="F166" s="167">
        <v>1200.0</v>
      </c>
      <c r="G166" s="167">
        <v>1200.0</v>
      </c>
      <c r="H166" s="167">
        <v>1200.0</v>
      </c>
      <c r="I166" s="167">
        <v>1200.0</v>
      </c>
      <c r="J166" s="167">
        <v>1200.0</v>
      </c>
      <c r="K166" s="167">
        <v>1200.0</v>
      </c>
      <c r="L166" s="167">
        <v>1200.0</v>
      </c>
      <c r="M166" s="167">
        <v>1200.0</v>
      </c>
      <c r="N166" s="281" t="s">
        <v>190</v>
      </c>
      <c r="O166" s="279">
        <f>O164-O162</f>
        <v>20870.64</v>
      </c>
      <c r="P166" s="39"/>
      <c r="Q166" s="166" t="s">
        <v>182</v>
      </c>
      <c r="R166" s="167">
        <v>1200.0</v>
      </c>
      <c r="S166" s="167">
        <v>1200.0</v>
      </c>
      <c r="T166" s="167">
        <v>1200.0</v>
      </c>
      <c r="U166" s="167">
        <v>1200.0</v>
      </c>
      <c r="V166" s="167">
        <v>1200.0</v>
      </c>
      <c r="W166" s="167">
        <v>1200.0</v>
      </c>
      <c r="X166" s="167">
        <v>1200.0</v>
      </c>
      <c r="Y166" s="167">
        <v>1200.0</v>
      </c>
      <c r="Z166" s="167">
        <v>1200.0</v>
      </c>
      <c r="AA166" s="167">
        <v>1200.0</v>
      </c>
      <c r="AB166" s="167">
        <v>1200.0</v>
      </c>
      <c r="AC166" s="167">
        <v>1200.0</v>
      </c>
      <c r="AD166" s="202" t="s">
        <v>190</v>
      </c>
      <c r="AE166" s="210">
        <f>AE164-AE162</f>
        <v>14590</v>
      </c>
      <c r="AF166" s="39"/>
      <c r="AG166" s="166" t="s">
        <v>182</v>
      </c>
      <c r="AH166" s="167">
        <v>1200.0</v>
      </c>
      <c r="AI166" s="167">
        <v>1200.0</v>
      </c>
      <c r="AJ166" s="167">
        <v>1200.0</v>
      </c>
      <c r="AK166" s="167">
        <v>1200.0</v>
      </c>
      <c r="AL166" s="167">
        <v>1200.0</v>
      </c>
      <c r="AM166" s="167">
        <v>1200.0</v>
      </c>
      <c r="AN166" s="167">
        <v>1200.0</v>
      </c>
      <c r="AO166" s="167">
        <v>1200.0</v>
      </c>
      <c r="AP166" s="167">
        <v>1200.0</v>
      </c>
      <c r="AQ166" s="167">
        <v>1200.0</v>
      </c>
      <c r="AR166" s="167">
        <v>1200.0</v>
      </c>
      <c r="AS166" s="167">
        <v>1200.0</v>
      </c>
      <c r="AT166" s="174" t="s">
        <v>183</v>
      </c>
      <c r="AU166" s="211">
        <f>AU164-AU162</f>
        <v>15180</v>
      </c>
      <c r="AV166" s="39"/>
      <c r="AW166" s="166" t="s">
        <v>182</v>
      </c>
      <c r="AX166" s="167">
        <v>1200.0</v>
      </c>
      <c r="AY166" s="167">
        <v>1200.0</v>
      </c>
      <c r="AZ166" s="167">
        <v>1200.0</v>
      </c>
      <c r="BA166" s="167">
        <v>1200.0</v>
      </c>
      <c r="BB166" s="167">
        <v>1200.0</v>
      </c>
      <c r="BC166" s="167">
        <v>1200.0</v>
      </c>
      <c r="BD166" s="167">
        <v>1200.0</v>
      </c>
      <c r="BE166" s="167">
        <v>1200.0</v>
      </c>
      <c r="BF166" s="167">
        <v>1200.0</v>
      </c>
      <c r="BG166" s="167">
        <v>1200.0</v>
      </c>
      <c r="BH166" s="167">
        <v>1200.0</v>
      </c>
      <c r="BI166" s="167">
        <v>1200.0</v>
      </c>
      <c r="BJ166" s="174" t="s">
        <v>183</v>
      </c>
      <c r="BK166" s="211">
        <f>BK164-BK162</f>
        <v>133850</v>
      </c>
      <c r="BL166" s="272"/>
      <c r="BM166" s="166" t="s">
        <v>182</v>
      </c>
      <c r="BN166" s="167">
        <v>1200.0</v>
      </c>
      <c r="BO166" s="167">
        <v>1200.0</v>
      </c>
      <c r="BP166" s="167">
        <v>1200.0</v>
      </c>
      <c r="BQ166" s="167">
        <v>1200.0</v>
      </c>
      <c r="BR166" s="167">
        <v>1200.0</v>
      </c>
      <c r="BS166" s="167">
        <v>1200.0</v>
      </c>
      <c r="BT166" s="167">
        <v>1200.0</v>
      </c>
      <c r="BU166" s="167">
        <v>1200.0</v>
      </c>
      <c r="BV166" s="167">
        <v>1200.0</v>
      </c>
      <c r="BW166" s="167">
        <v>1200.0</v>
      </c>
      <c r="BX166" s="167">
        <v>1200.0</v>
      </c>
      <c r="BY166" s="167">
        <v>1200.0</v>
      </c>
      <c r="BZ166" s="174" t="s">
        <v>183</v>
      </c>
      <c r="CA166" s="200"/>
      <c r="CB166" s="39"/>
      <c r="CC166" s="166" t="s">
        <v>182</v>
      </c>
      <c r="CD166" s="167">
        <v>1200.0</v>
      </c>
      <c r="CE166" s="167">
        <v>1200.0</v>
      </c>
      <c r="CF166" s="167">
        <v>1200.0</v>
      </c>
      <c r="CG166" s="167">
        <v>1200.0</v>
      </c>
      <c r="CH166" s="167">
        <v>1200.0</v>
      </c>
      <c r="CI166" s="167">
        <v>1200.0</v>
      </c>
      <c r="CJ166" s="167">
        <v>1200.0</v>
      </c>
      <c r="CK166" s="167">
        <v>1200.0</v>
      </c>
      <c r="CL166" s="167">
        <v>1200.0</v>
      </c>
      <c r="CM166" s="167">
        <v>1200.0</v>
      </c>
      <c r="CN166" s="167">
        <v>1200.0</v>
      </c>
      <c r="CO166" s="167">
        <v>1200.0</v>
      </c>
      <c r="CP166" s="174" t="s">
        <v>183</v>
      </c>
      <c r="CQ166" s="199">
        <f>CQ164-CQ162</f>
        <v>18411.5</v>
      </c>
      <c r="CR166" s="39"/>
    </row>
    <row r="167" ht="15.0" customHeight="1">
      <c r="A167" s="166" t="s">
        <v>184</v>
      </c>
      <c r="B167" s="167">
        <f t="shared" ref="B167:M167" si="432">B169*3.5%/12</f>
        <v>1848</v>
      </c>
      <c r="C167" s="167">
        <f t="shared" si="432"/>
        <v>1844.5</v>
      </c>
      <c r="D167" s="167">
        <f t="shared" si="432"/>
        <v>1841</v>
      </c>
      <c r="E167" s="167">
        <f t="shared" si="432"/>
        <v>1837.5</v>
      </c>
      <c r="F167" s="167">
        <f t="shared" si="432"/>
        <v>1834</v>
      </c>
      <c r="G167" s="167">
        <f t="shared" si="432"/>
        <v>1830.5</v>
      </c>
      <c r="H167" s="167">
        <f t="shared" si="432"/>
        <v>1827</v>
      </c>
      <c r="I167" s="167">
        <f t="shared" si="432"/>
        <v>1823.5</v>
      </c>
      <c r="J167" s="167">
        <f t="shared" si="432"/>
        <v>1820</v>
      </c>
      <c r="K167" s="167">
        <f t="shared" si="432"/>
        <v>1816.5</v>
      </c>
      <c r="L167" s="167">
        <f t="shared" si="432"/>
        <v>1813</v>
      </c>
      <c r="M167" s="167">
        <f t="shared" si="432"/>
        <v>1809.5</v>
      </c>
      <c r="N167" s="289" t="s">
        <v>36</v>
      </c>
      <c r="O167" s="285"/>
      <c r="P167" s="39"/>
      <c r="Q167" s="166" t="s">
        <v>184</v>
      </c>
      <c r="R167" s="167">
        <f t="shared" ref="R167:AC167" si="433">R169*3.5%/12</f>
        <v>1164.916667</v>
      </c>
      <c r="S167" s="167">
        <f t="shared" si="433"/>
        <v>1161.416667</v>
      </c>
      <c r="T167" s="167">
        <f t="shared" si="433"/>
        <v>1157.916667</v>
      </c>
      <c r="U167" s="167">
        <f t="shared" si="433"/>
        <v>1154.416667</v>
      </c>
      <c r="V167" s="167">
        <f t="shared" si="433"/>
        <v>1150.916667</v>
      </c>
      <c r="W167" s="167">
        <f t="shared" si="433"/>
        <v>1147.416667</v>
      </c>
      <c r="X167" s="167">
        <f t="shared" si="433"/>
        <v>1143.916667</v>
      </c>
      <c r="Y167" s="167">
        <f t="shared" si="433"/>
        <v>1140.416667</v>
      </c>
      <c r="Z167" s="167">
        <f t="shared" si="433"/>
        <v>1136.916667</v>
      </c>
      <c r="AA167" s="167">
        <f t="shared" si="433"/>
        <v>1133.416667</v>
      </c>
      <c r="AB167" s="167">
        <f t="shared" si="433"/>
        <v>1129.916667</v>
      </c>
      <c r="AC167" s="167">
        <f t="shared" si="433"/>
        <v>1126.416667</v>
      </c>
      <c r="AD167" s="169"/>
      <c r="AE167" s="210"/>
      <c r="AF167" s="39"/>
      <c r="AG167" s="166" t="s">
        <v>184</v>
      </c>
      <c r="AH167" s="175">
        <f t="shared" ref="AH167:AS167" si="434">AH169*3.5%/12</f>
        <v>2115.75</v>
      </c>
      <c r="AI167" s="175">
        <f t="shared" si="434"/>
        <v>2112.25</v>
      </c>
      <c r="AJ167" s="175">
        <f t="shared" si="434"/>
        <v>2108.75</v>
      </c>
      <c r="AK167" s="175">
        <f t="shared" si="434"/>
        <v>2105.25</v>
      </c>
      <c r="AL167" s="175">
        <f t="shared" si="434"/>
        <v>2101.75</v>
      </c>
      <c r="AM167" s="175">
        <f t="shared" si="434"/>
        <v>2098.25</v>
      </c>
      <c r="AN167" s="175">
        <f t="shared" si="434"/>
        <v>2094.75</v>
      </c>
      <c r="AO167" s="175">
        <f t="shared" si="434"/>
        <v>2091.25</v>
      </c>
      <c r="AP167" s="175">
        <f t="shared" si="434"/>
        <v>2087.75</v>
      </c>
      <c r="AQ167" s="175">
        <f t="shared" si="434"/>
        <v>2084.25</v>
      </c>
      <c r="AR167" s="175">
        <f t="shared" si="434"/>
        <v>2080.75</v>
      </c>
      <c r="AS167" s="175">
        <f t="shared" si="434"/>
        <v>2077.25</v>
      </c>
      <c r="AT167" s="176"/>
      <c r="AU167" s="200"/>
      <c r="AV167" s="39"/>
      <c r="AW167" s="166" t="s">
        <v>184</v>
      </c>
      <c r="AX167" s="175">
        <f t="shared" ref="AX167:BI167" si="435">AX169*5%/12</f>
        <v>107618.3333</v>
      </c>
      <c r="AY167" s="175">
        <f t="shared" si="435"/>
        <v>107613.3333</v>
      </c>
      <c r="AZ167" s="175">
        <f t="shared" si="435"/>
        <v>107608.3333</v>
      </c>
      <c r="BA167" s="175">
        <f t="shared" si="435"/>
        <v>107603.3333</v>
      </c>
      <c r="BB167" s="175">
        <f t="shared" si="435"/>
        <v>107598.3333</v>
      </c>
      <c r="BC167" s="175">
        <f t="shared" si="435"/>
        <v>107593.3333</v>
      </c>
      <c r="BD167" s="175">
        <f t="shared" si="435"/>
        <v>107588.3333</v>
      </c>
      <c r="BE167" s="175">
        <f t="shared" si="435"/>
        <v>107583.3333</v>
      </c>
      <c r="BF167" s="175">
        <f t="shared" si="435"/>
        <v>107578.3333</v>
      </c>
      <c r="BG167" s="175">
        <f t="shared" si="435"/>
        <v>107573.3333</v>
      </c>
      <c r="BH167" s="175">
        <f t="shared" si="435"/>
        <v>107568.3333</v>
      </c>
      <c r="BI167" s="175">
        <f t="shared" si="435"/>
        <v>107563.3333</v>
      </c>
      <c r="BJ167" s="176"/>
      <c r="BK167" s="274"/>
      <c r="BL167" s="272"/>
      <c r="BM167" s="166" t="s">
        <v>184</v>
      </c>
      <c r="BN167" s="175">
        <f t="shared" ref="BN167:BY167" si="436">BN169*3.5%/12</f>
        <v>2687.708333</v>
      </c>
      <c r="BO167" s="175">
        <f t="shared" si="436"/>
        <v>2684.208333</v>
      </c>
      <c r="BP167" s="175">
        <f t="shared" si="436"/>
        <v>2680.708333</v>
      </c>
      <c r="BQ167" s="175">
        <f t="shared" si="436"/>
        <v>2677.208333</v>
      </c>
      <c r="BR167" s="175">
        <f t="shared" si="436"/>
        <v>2673.708333</v>
      </c>
      <c r="BS167" s="175">
        <f t="shared" si="436"/>
        <v>2670.208333</v>
      </c>
      <c r="BT167" s="175">
        <f t="shared" si="436"/>
        <v>2666.708333</v>
      </c>
      <c r="BU167" s="175">
        <f t="shared" si="436"/>
        <v>2663.208333</v>
      </c>
      <c r="BV167" s="175">
        <f t="shared" si="436"/>
        <v>2659.708333</v>
      </c>
      <c r="BW167" s="175">
        <f t="shared" si="436"/>
        <v>2656.208333</v>
      </c>
      <c r="BX167" s="175">
        <f t="shared" si="436"/>
        <v>2652.708333</v>
      </c>
      <c r="BY167" s="175">
        <f t="shared" si="436"/>
        <v>2649.208333</v>
      </c>
      <c r="BZ167" s="176"/>
      <c r="CA167" s="200"/>
      <c r="CB167" s="39"/>
      <c r="CC167" s="166" t="s">
        <v>184</v>
      </c>
      <c r="CD167" s="175">
        <f t="shared" ref="CD167:CO167" si="437">CD169*3.5%/12</f>
        <v>2346.458333</v>
      </c>
      <c r="CE167" s="175">
        <f t="shared" si="437"/>
        <v>2342.958333</v>
      </c>
      <c r="CF167" s="175">
        <f t="shared" si="437"/>
        <v>2339.458333</v>
      </c>
      <c r="CG167" s="175">
        <f t="shared" si="437"/>
        <v>2335.958333</v>
      </c>
      <c r="CH167" s="175">
        <f t="shared" si="437"/>
        <v>2332.458333</v>
      </c>
      <c r="CI167" s="175">
        <f t="shared" si="437"/>
        <v>2328.958333</v>
      </c>
      <c r="CJ167" s="175">
        <f t="shared" si="437"/>
        <v>2325.458333</v>
      </c>
      <c r="CK167" s="175">
        <f t="shared" si="437"/>
        <v>2321.958333</v>
      </c>
      <c r="CL167" s="175">
        <f t="shared" si="437"/>
        <v>2318.458333</v>
      </c>
      <c r="CM167" s="175">
        <f t="shared" si="437"/>
        <v>2314.958333</v>
      </c>
      <c r="CN167" s="175">
        <f t="shared" si="437"/>
        <v>2311.458333</v>
      </c>
      <c r="CO167" s="175">
        <f t="shared" si="437"/>
        <v>2307.958333</v>
      </c>
      <c r="CP167" s="176"/>
      <c r="CQ167" s="200"/>
      <c r="CR167" s="39"/>
    </row>
    <row r="168" ht="16.5" customHeight="1">
      <c r="A168" s="166" t="s">
        <v>185</v>
      </c>
      <c r="B168" s="167">
        <v>5760.78</v>
      </c>
      <c r="C168" s="167">
        <v>5760.78</v>
      </c>
      <c r="D168" s="167">
        <v>5760.78</v>
      </c>
      <c r="E168" s="167">
        <v>5760.78</v>
      </c>
      <c r="F168" s="167">
        <v>5760.78</v>
      </c>
      <c r="G168" s="167">
        <v>5760.78</v>
      </c>
      <c r="H168" s="167">
        <v>5760.78</v>
      </c>
      <c r="I168" s="167">
        <v>5760.78</v>
      </c>
      <c r="J168" s="167">
        <v>5760.78</v>
      </c>
      <c r="K168" s="167">
        <v>5760.78</v>
      </c>
      <c r="L168" s="167">
        <v>5760.78</v>
      </c>
      <c r="M168" s="167">
        <v>5760.78</v>
      </c>
      <c r="N168" s="290" t="s">
        <v>185</v>
      </c>
      <c r="O168" s="276">
        <f>SUM(B168:M168)</f>
        <v>69129.36</v>
      </c>
      <c r="P168" s="39"/>
      <c r="Q168" s="166" t="s">
        <v>185</v>
      </c>
      <c r="R168" s="175">
        <f t="shared" ref="R168:AC168" si="438">R167+R166</f>
        <v>2364.916667</v>
      </c>
      <c r="S168" s="175">
        <f t="shared" si="438"/>
        <v>2361.416667</v>
      </c>
      <c r="T168" s="175">
        <f t="shared" si="438"/>
        <v>2357.916667</v>
      </c>
      <c r="U168" s="175">
        <f t="shared" si="438"/>
        <v>2354.416667</v>
      </c>
      <c r="V168" s="175">
        <f t="shared" si="438"/>
        <v>2350.916667</v>
      </c>
      <c r="W168" s="175">
        <f t="shared" si="438"/>
        <v>2347.416667</v>
      </c>
      <c r="X168" s="175">
        <f t="shared" si="438"/>
        <v>2343.916667</v>
      </c>
      <c r="Y168" s="175">
        <f t="shared" si="438"/>
        <v>2340.416667</v>
      </c>
      <c r="Z168" s="175">
        <f t="shared" si="438"/>
        <v>2336.916667</v>
      </c>
      <c r="AA168" s="175">
        <f t="shared" si="438"/>
        <v>2333.416667</v>
      </c>
      <c r="AB168" s="175">
        <f t="shared" si="438"/>
        <v>2329.916667</v>
      </c>
      <c r="AC168" s="175">
        <f t="shared" si="438"/>
        <v>2326.416667</v>
      </c>
      <c r="AD168" s="180" t="s">
        <v>185</v>
      </c>
      <c r="AE168" s="212">
        <f>SUM(R168:AC168)</f>
        <v>28148</v>
      </c>
      <c r="AF168" s="39"/>
      <c r="AG168" s="166" t="s">
        <v>185</v>
      </c>
      <c r="AH168" s="175">
        <f t="shared" ref="AH168:AS168" si="439">AH167+AH166</f>
        <v>3315.75</v>
      </c>
      <c r="AI168" s="175">
        <f t="shared" si="439"/>
        <v>3312.25</v>
      </c>
      <c r="AJ168" s="175">
        <f t="shared" si="439"/>
        <v>3308.75</v>
      </c>
      <c r="AK168" s="175">
        <f t="shared" si="439"/>
        <v>3305.25</v>
      </c>
      <c r="AL168" s="175">
        <f t="shared" si="439"/>
        <v>3301.75</v>
      </c>
      <c r="AM168" s="175">
        <f t="shared" si="439"/>
        <v>3298.25</v>
      </c>
      <c r="AN168" s="175">
        <f t="shared" si="439"/>
        <v>3294.75</v>
      </c>
      <c r="AO168" s="175">
        <f t="shared" si="439"/>
        <v>3291.25</v>
      </c>
      <c r="AP168" s="175">
        <f t="shared" si="439"/>
        <v>3287.75</v>
      </c>
      <c r="AQ168" s="175">
        <f t="shared" si="439"/>
        <v>3284.25</v>
      </c>
      <c r="AR168" s="175">
        <f t="shared" si="439"/>
        <v>3280.75</v>
      </c>
      <c r="AS168" s="175">
        <f t="shared" si="439"/>
        <v>3277.25</v>
      </c>
      <c r="AT168" s="174" t="s">
        <v>185</v>
      </c>
      <c r="AU168" s="203">
        <f>SUM(AH168:AS168)</f>
        <v>39558</v>
      </c>
      <c r="AV168" s="39"/>
      <c r="AW168" s="166" t="s">
        <v>185</v>
      </c>
      <c r="AX168" s="175">
        <f t="shared" ref="AX168:BI168" si="440">AX167+AX166</f>
        <v>108818.3333</v>
      </c>
      <c r="AY168" s="175">
        <f t="shared" si="440"/>
        <v>108813.3333</v>
      </c>
      <c r="AZ168" s="175">
        <f t="shared" si="440"/>
        <v>108808.3333</v>
      </c>
      <c r="BA168" s="175">
        <f t="shared" si="440"/>
        <v>108803.3333</v>
      </c>
      <c r="BB168" s="175">
        <f t="shared" si="440"/>
        <v>108798.3333</v>
      </c>
      <c r="BC168" s="175">
        <f t="shared" si="440"/>
        <v>108793.3333</v>
      </c>
      <c r="BD168" s="175">
        <f t="shared" si="440"/>
        <v>108788.3333</v>
      </c>
      <c r="BE168" s="175">
        <f t="shared" si="440"/>
        <v>108783.3333</v>
      </c>
      <c r="BF168" s="175">
        <f t="shared" si="440"/>
        <v>108778.3333</v>
      </c>
      <c r="BG168" s="175">
        <f t="shared" si="440"/>
        <v>108773.3333</v>
      </c>
      <c r="BH168" s="175">
        <f t="shared" si="440"/>
        <v>108768.3333</v>
      </c>
      <c r="BI168" s="175">
        <f t="shared" si="440"/>
        <v>108763.3333</v>
      </c>
      <c r="BJ168" s="174" t="s">
        <v>185</v>
      </c>
      <c r="BK168" s="211">
        <f>SUM(AX168:BI168)</f>
        <v>1305490</v>
      </c>
      <c r="BL168" s="272"/>
      <c r="BM168" s="166" t="s">
        <v>185</v>
      </c>
      <c r="BN168" s="175">
        <f t="shared" ref="BN168:BY168" si="441">BN167+BN166</f>
        <v>3887.708333</v>
      </c>
      <c r="BO168" s="175">
        <f t="shared" si="441"/>
        <v>3884.208333</v>
      </c>
      <c r="BP168" s="175">
        <f t="shared" si="441"/>
        <v>3880.708333</v>
      </c>
      <c r="BQ168" s="175">
        <f t="shared" si="441"/>
        <v>3877.208333</v>
      </c>
      <c r="BR168" s="175">
        <f t="shared" si="441"/>
        <v>3873.708333</v>
      </c>
      <c r="BS168" s="175">
        <f t="shared" si="441"/>
        <v>3870.208333</v>
      </c>
      <c r="BT168" s="175">
        <f t="shared" si="441"/>
        <v>3866.708333</v>
      </c>
      <c r="BU168" s="175">
        <f t="shared" si="441"/>
        <v>3863.208333</v>
      </c>
      <c r="BV168" s="175">
        <f t="shared" si="441"/>
        <v>3859.708333</v>
      </c>
      <c r="BW168" s="175">
        <f t="shared" si="441"/>
        <v>3856.208333</v>
      </c>
      <c r="BX168" s="175">
        <f t="shared" si="441"/>
        <v>3852.708333</v>
      </c>
      <c r="BY168" s="175">
        <f t="shared" si="441"/>
        <v>3849.208333</v>
      </c>
      <c r="BZ168" s="174" t="s">
        <v>185</v>
      </c>
      <c r="CA168" s="199">
        <f>SUM(BN168:BY168)</f>
        <v>46421.5</v>
      </c>
      <c r="CB168" s="39"/>
      <c r="CC168" s="166" t="s">
        <v>185</v>
      </c>
      <c r="CD168" s="175">
        <f t="shared" ref="CD168:CO168" si="442">CD167+CD166</f>
        <v>3546.458333</v>
      </c>
      <c r="CE168" s="175">
        <f t="shared" si="442"/>
        <v>3542.958333</v>
      </c>
      <c r="CF168" s="175">
        <f t="shared" si="442"/>
        <v>3539.458333</v>
      </c>
      <c r="CG168" s="175">
        <f t="shared" si="442"/>
        <v>3535.958333</v>
      </c>
      <c r="CH168" s="175">
        <f t="shared" si="442"/>
        <v>3532.458333</v>
      </c>
      <c r="CI168" s="175">
        <f t="shared" si="442"/>
        <v>3528.958333</v>
      </c>
      <c r="CJ168" s="175">
        <f t="shared" si="442"/>
        <v>3525.458333</v>
      </c>
      <c r="CK168" s="175">
        <f t="shared" si="442"/>
        <v>3521.958333</v>
      </c>
      <c r="CL168" s="175">
        <f t="shared" si="442"/>
        <v>3518.458333</v>
      </c>
      <c r="CM168" s="175">
        <f t="shared" si="442"/>
        <v>3514.958333</v>
      </c>
      <c r="CN168" s="175">
        <f t="shared" si="442"/>
        <v>3511.458333</v>
      </c>
      <c r="CO168" s="175">
        <f t="shared" si="442"/>
        <v>3507.958333</v>
      </c>
      <c r="CP168" s="174" t="s">
        <v>185</v>
      </c>
      <c r="CQ168" s="199">
        <f>SUM(CD168:CO168)</f>
        <v>42326.5</v>
      </c>
      <c r="CR168" s="39"/>
    </row>
    <row r="169" ht="15.75" customHeight="1">
      <c r="A169" s="166" t="s">
        <v>186</v>
      </c>
      <c r="B169" s="167">
        <f>M163-M160</f>
        <v>633600</v>
      </c>
      <c r="C169" s="167">
        <f t="shared" ref="C169:M169" si="443">B169-B166</f>
        <v>632400</v>
      </c>
      <c r="D169" s="167">
        <f t="shared" si="443"/>
        <v>631200</v>
      </c>
      <c r="E169" s="167">
        <f t="shared" si="443"/>
        <v>630000</v>
      </c>
      <c r="F169" s="167">
        <f t="shared" si="443"/>
        <v>628800</v>
      </c>
      <c r="G169" s="167">
        <f t="shared" si="443"/>
        <v>627600</v>
      </c>
      <c r="H169" s="167">
        <f t="shared" si="443"/>
        <v>626400</v>
      </c>
      <c r="I169" s="167">
        <f t="shared" si="443"/>
        <v>625200</v>
      </c>
      <c r="J169" s="167">
        <f t="shared" si="443"/>
        <v>624000</v>
      </c>
      <c r="K169" s="167">
        <f t="shared" si="443"/>
        <v>622800</v>
      </c>
      <c r="L169" s="167">
        <f t="shared" si="443"/>
        <v>621600</v>
      </c>
      <c r="M169" s="167">
        <f t="shared" si="443"/>
        <v>620400</v>
      </c>
      <c r="N169" s="291" t="s">
        <v>199</v>
      </c>
      <c r="O169" s="169"/>
      <c r="P169" s="39"/>
      <c r="Q169" s="166" t="s">
        <v>186</v>
      </c>
      <c r="R169" s="175">
        <f>AC163-AD167</f>
        <v>399400</v>
      </c>
      <c r="S169" s="175">
        <f t="shared" ref="S169:AC169" si="444">R169-R166</f>
        <v>398200</v>
      </c>
      <c r="T169" s="175">
        <f t="shared" si="444"/>
        <v>397000</v>
      </c>
      <c r="U169" s="175">
        <f t="shared" si="444"/>
        <v>395800</v>
      </c>
      <c r="V169" s="175">
        <f t="shared" si="444"/>
        <v>394600</v>
      </c>
      <c r="W169" s="175">
        <f t="shared" si="444"/>
        <v>393400</v>
      </c>
      <c r="X169" s="175">
        <f t="shared" si="444"/>
        <v>392200</v>
      </c>
      <c r="Y169" s="175">
        <f t="shared" si="444"/>
        <v>391000</v>
      </c>
      <c r="Z169" s="175">
        <f t="shared" si="444"/>
        <v>389800</v>
      </c>
      <c r="AA169" s="175">
        <f t="shared" si="444"/>
        <v>388600</v>
      </c>
      <c r="AB169" s="175">
        <f t="shared" si="444"/>
        <v>387400</v>
      </c>
      <c r="AC169" s="175">
        <f t="shared" si="444"/>
        <v>386200</v>
      </c>
      <c r="AD169" s="169"/>
      <c r="AE169" s="210"/>
      <c r="AF169" s="39"/>
      <c r="AG169" s="166" t="s">
        <v>186</v>
      </c>
      <c r="AH169" s="175">
        <f>AS163-AT167</f>
        <v>725400</v>
      </c>
      <c r="AI169" s="175">
        <f t="shared" ref="AI169:AS169" si="445">AH169-AH166</f>
        <v>724200</v>
      </c>
      <c r="AJ169" s="175">
        <f t="shared" si="445"/>
        <v>723000</v>
      </c>
      <c r="AK169" s="175">
        <f t="shared" si="445"/>
        <v>721800</v>
      </c>
      <c r="AL169" s="175">
        <f t="shared" si="445"/>
        <v>720600</v>
      </c>
      <c r="AM169" s="175">
        <f t="shared" si="445"/>
        <v>719400</v>
      </c>
      <c r="AN169" s="175">
        <f t="shared" si="445"/>
        <v>718200</v>
      </c>
      <c r="AO169" s="175">
        <f t="shared" si="445"/>
        <v>717000</v>
      </c>
      <c r="AP169" s="175">
        <f t="shared" si="445"/>
        <v>715800</v>
      </c>
      <c r="AQ169" s="175">
        <f t="shared" si="445"/>
        <v>714600</v>
      </c>
      <c r="AR169" s="175">
        <f t="shared" si="445"/>
        <v>713400</v>
      </c>
      <c r="AS169" s="175">
        <f t="shared" si="445"/>
        <v>712200</v>
      </c>
      <c r="AT169" s="186"/>
      <c r="AU169" s="200"/>
      <c r="AV169" s="39"/>
      <c r="AW169" s="166" t="s">
        <v>186</v>
      </c>
      <c r="AX169" s="175">
        <f>BI163-BJ167</f>
        <v>25828400</v>
      </c>
      <c r="AY169" s="175">
        <f t="shared" ref="AY169:BI169" si="446">AX169-AX166</f>
        <v>25827200</v>
      </c>
      <c r="AZ169" s="175">
        <f t="shared" si="446"/>
        <v>25826000</v>
      </c>
      <c r="BA169" s="175">
        <f t="shared" si="446"/>
        <v>25824800</v>
      </c>
      <c r="BB169" s="175">
        <f t="shared" si="446"/>
        <v>25823600</v>
      </c>
      <c r="BC169" s="175">
        <f t="shared" si="446"/>
        <v>25822400</v>
      </c>
      <c r="BD169" s="175">
        <f t="shared" si="446"/>
        <v>25821200</v>
      </c>
      <c r="BE169" s="175">
        <f t="shared" si="446"/>
        <v>25820000</v>
      </c>
      <c r="BF169" s="175">
        <f t="shared" si="446"/>
        <v>25818800</v>
      </c>
      <c r="BG169" s="175">
        <f t="shared" si="446"/>
        <v>25817600</v>
      </c>
      <c r="BH169" s="175">
        <f t="shared" si="446"/>
        <v>25816400</v>
      </c>
      <c r="BI169" s="175">
        <f t="shared" si="446"/>
        <v>25815200</v>
      </c>
      <c r="BJ169" s="186"/>
      <c r="BK169" s="274"/>
      <c r="BL169" s="272"/>
      <c r="BM169" s="166" t="s">
        <v>186</v>
      </c>
      <c r="BN169" s="175">
        <f>BY163-BZ167</f>
        <v>921500</v>
      </c>
      <c r="BO169" s="175">
        <f t="shared" ref="BO169:BY169" si="447">BN169-BN166</f>
        <v>920300</v>
      </c>
      <c r="BP169" s="175">
        <f t="shared" si="447"/>
        <v>919100</v>
      </c>
      <c r="BQ169" s="175">
        <f t="shared" si="447"/>
        <v>917900</v>
      </c>
      <c r="BR169" s="175">
        <f t="shared" si="447"/>
        <v>916700</v>
      </c>
      <c r="BS169" s="175">
        <f t="shared" si="447"/>
        <v>915500</v>
      </c>
      <c r="BT169" s="175">
        <f t="shared" si="447"/>
        <v>914300</v>
      </c>
      <c r="BU169" s="175">
        <f t="shared" si="447"/>
        <v>913100</v>
      </c>
      <c r="BV169" s="175">
        <f t="shared" si="447"/>
        <v>911900</v>
      </c>
      <c r="BW169" s="175">
        <f t="shared" si="447"/>
        <v>910700</v>
      </c>
      <c r="BX169" s="175">
        <f t="shared" si="447"/>
        <v>909500</v>
      </c>
      <c r="BY169" s="175">
        <f t="shared" si="447"/>
        <v>908300</v>
      </c>
      <c r="BZ169" s="186"/>
      <c r="CA169" s="200"/>
      <c r="CB169" s="39"/>
      <c r="CC169" s="166" t="s">
        <v>186</v>
      </c>
      <c r="CD169" s="175">
        <f>CO163-CP167</f>
        <v>804500</v>
      </c>
      <c r="CE169" s="175">
        <f t="shared" ref="CE169:CO169" si="448">CD169-CD166</f>
        <v>803300</v>
      </c>
      <c r="CF169" s="175">
        <f t="shared" si="448"/>
        <v>802100</v>
      </c>
      <c r="CG169" s="175">
        <f t="shared" si="448"/>
        <v>800900</v>
      </c>
      <c r="CH169" s="175">
        <f t="shared" si="448"/>
        <v>799700</v>
      </c>
      <c r="CI169" s="175">
        <f t="shared" si="448"/>
        <v>798500</v>
      </c>
      <c r="CJ169" s="175">
        <f t="shared" si="448"/>
        <v>797300</v>
      </c>
      <c r="CK169" s="175">
        <f t="shared" si="448"/>
        <v>796100</v>
      </c>
      <c r="CL169" s="175">
        <f t="shared" si="448"/>
        <v>794900</v>
      </c>
      <c r="CM169" s="175">
        <f t="shared" si="448"/>
        <v>793700</v>
      </c>
      <c r="CN169" s="175">
        <f t="shared" si="448"/>
        <v>792500</v>
      </c>
      <c r="CO169" s="175">
        <f t="shared" si="448"/>
        <v>791300</v>
      </c>
      <c r="CP169" s="186"/>
      <c r="CQ169" s="200"/>
      <c r="CR169" s="39"/>
    </row>
    <row r="170" ht="16.5" customHeight="1">
      <c r="A170" s="166" t="s">
        <v>187</v>
      </c>
      <c r="B170" s="167">
        <v>7500.0</v>
      </c>
      <c r="C170" s="167">
        <v>7500.0</v>
      </c>
      <c r="D170" s="167">
        <v>7500.0</v>
      </c>
      <c r="E170" s="167">
        <v>7500.0</v>
      </c>
      <c r="F170" s="167">
        <v>7500.0</v>
      </c>
      <c r="G170" s="167">
        <v>7500.0</v>
      </c>
      <c r="H170" s="167">
        <v>7500.0</v>
      </c>
      <c r="I170" s="167">
        <v>7500.0</v>
      </c>
      <c r="J170" s="167">
        <v>7500.0</v>
      </c>
      <c r="K170" s="167">
        <v>7500.0</v>
      </c>
      <c r="L170" s="167">
        <v>7500.0</v>
      </c>
      <c r="M170" s="167">
        <v>7500.0</v>
      </c>
      <c r="N170" s="286" t="s">
        <v>197</v>
      </c>
      <c r="O170" s="276">
        <f>SUM(B170:M170)</f>
        <v>90000</v>
      </c>
      <c r="P170" s="39"/>
      <c r="Q170" s="166" t="s">
        <v>187</v>
      </c>
      <c r="R170" s="179">
        <v>3600.0</v>
      </c>
      <c r="S170" s="179">
        <v>3600.0</v>
      </c>
      <c r="T170" s="179">
        <v>3600.0</v>
      </c>
      <c r="U170" s="179">
        <v>3600.0</v>
      </c>
      <c r="V170" s="179">
        <v>3600.0</v>
      </c>
      <c r="W170" s="179">
        <v>3600.0</v>
      </c>
      <c r="X170" s="179">
        <v>3600.0</v>
      </c>
      <c r="Y170" s="179">
        <v>3600.0</v>
      </c>
      <c r="Z170" s="179">
        <v>3600.0</v>
      </c>
      <c r="AA170" s="179">
        <v>3600.0</v>
      </c>
      <c r="AB170" s="179">
        <v>3600.0</v>
      </c>
      <c r="AC170" s="179">
        <v>3600.0</v>
      </c>
      <c r="AD170" s="180" t="s">
        <v>188</v>
      </c>
      <c r="AE170" s="212">
        <f>SUM(R170:AC170)</f>
        <v>43200</v>
      </c>
      <c r="AF170" s="39"/>
      <c r="AG170" s="166" t="s">
        <v>187</v>
      </c>
      <c r="AH170" s="175">
        <v>4600.0</v>
      </c>
      <c r="AI170" s="175">
        <v>4600.0</v>
      </c>
      <c r="AJ170" s="175">
        <v>4600.0</v>
      </c>
      <c r="AK170" s="175">
        <v>4600.0</v>
      </c>
      <c r="AL170" s="175">
        <v>4600.0</v>
      </c>
      <c r="AM170" s="175">
        <v>4600.0</v>
      </c>
      <c r="AN170" s="175">
        <v>4600.0</v>
      </c>
      <c r="AO170" s="175">
        <v>4600.0</v>
      </c>
      <c r="AP170" s="175">
        <v>4600.0</v>
      </c>
      <c r="AQ170" s="175">
        <v>4600.0</v>
      </c>
      <c r="AR170" s="175">
        <v>4600.0</v>
      </c>
      <c r="AS170" s="175">
        <v>4600.0</v>
      </c>
      <c r="AT170" s="187" t="s">
        <v>189</v>
      </c>
      <c r="AU170" s="203">
        <f>SUM(AH170:AS170)</f>
        <v>55200</v>
      </c>
      <c r="AV170" s="39"/>
      <c r="AW170" s="166" t="s">
        <v>187</v>
      </c>
      <c r="AX170" s="175">
        <v>120000.0</v>
      </c>
      <c r="AY170" s="175">
        <v>120000.0</v>
      </c>
      <c r="AZ170" s="175">
        <v>120000.0</v>
      </c>
      <c r="BA170" s="175">
        <v>120000.0</v>
      </c>
      <c r="BB170" s="175">
        <v>120000.0</v>
      </c>
      <c r="BC170" s="175">
        <v>120000.0</v>
      </c>
      <c r="BD170" s="175">
        <v>120000.0</v>
      </c>
      <c r="BE170" s="175">
        <v>120000.0</v>
      </c>
      <c r="BF170" s="175">
        <v>120000.0</v>
      </c>
      <c r="BG170" s="175">
        <v>120000.0</v>
      </c>
      <c r="BH170" s="175">
        <v>120000.0</v>
      </c>
      <c r="BI170" s="175">
        <v>120000.0</v>
      </c>
      <c r="BJ170" s="187" t="s">
        <v>189</v>
      </c>
      <c r="BK170" s="211">
        <f>SUM(AX170:BI170)</f>
        <v>1440000</v>
      </c>
      <c r="BL170" s="272"/>
      <c r="BM170" s="166" t="s">
        <v>187</v>
      </c>
      <c r="BN170" s="175">
        <v>5600.0</v>
      </c>
      <c r="BO170" s="175">
        <v>5600.0</v>
      </c>
      <c r="BP170" s="175">
        <v>5600.0</v>
      </c>
      <c r="BQ170" s="175">
        <v>5600.0</v>
      </c>
      <c r="BR170" s="175">
        <v>5600.0</v>
      </c>
      <c r="BS170" s="175">
        <v>5600.0</v>
      </c>
      <c r="BT170" s="175">
        <v>5600.0</v>
      </c>
      <c r="BU170" s="175">
        <v>5600.0</v>
      </c>
      <c r="BV170" s="175">
        <v>5600.0</v>
      </c>
      <c r="BW170" s="175">
        <v>5600.0</v>
      </c>
      <c r="BX170" s="175">
        <v>5600.0</v>
      </c>
      <c r="BY170" s="175">
        <v>5600.0</v>
      </c>
      <c r="BZ170" s="187" t="s">
        <v>189</v>
      </c>
      <c r="CA170" s="199">
        <f>SUM(BN170:BY170)</f>
        <v>67200</v>
      </c>
      <c r="CB170" s="39"/>
      <c r="CC170" s="166" t="s">
        <v>187</v>
      </c>
      <c r="CD170" s="175">
        <v>5100.0</v>
      </c>
      <c r="CE170" s="175">
        <v>5100.0</v>
      </c>
      <c r="CF170" s="175">
        <v>5100.0</v>
      </c>
      <c r="CG170" s="175">
        <v>5100.0</v>
      </c>
      <c r="CH170" s="175">
        <v>5100.0</v>
      </c>
      <c r="CI170" s="175">
        <v>5100.0</v>
      </c>
      <c r="CJ170" s="175">
        <v>5100.0</v>
      </c>
      <c r="CK170" s="175">
        <v>5100.0</v>
      </c>
      <c r="CL170" s="175">
        <v>5100.0</v>
      </c>
      <c r="CM170" s="175">
        <v>5100.0</v>
      </c>
      <c r="CN170" s="175">
        <v>5100.0</v>
      </c>
      <c r="CO170" s="175">
        <v>5100.0</v>
      </c>
      <c r="CP170" s="187" t="s">
        <v>189</v>
      </c>
      <c r="CQ170" s="199">
        <f>SUM(CD170:CO170)</f>
        <v>61200</v>
      </c>
      <c r="CR170" s="39"/>
    </row>
    <row r="171" ht="5.25" customHeight="1">
      <c r="A171" s="58"/>
      <c r="B171" s="304"/>
      <c r="C171" s="304"/>
      <c r="D171" s="304"/>
      <c r="E171" s="305"/>
      <c r="F171" s="305"/>
      <c r="G171" s="305"/>
      <c r="H171" s="305"/>
      <c r="I171" s="305"/>
      <c r="J171" s="305"/>
      <c r="K171" s="305"/>
      <c r="L171" s="305"/>
      <c r="M171" s="305"/>
      <c r="N171" s="306" t="s">
        <v>36</v>
      </c>
      <c r="O171" s="307" t="s">
        <v>36</v>
      </c>
      <c r="P171" s="39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214"/>
      <c r="AF171" s="39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200"/>
      <c r="AU171" s="58"/>
      <c r="AV171" s="39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39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39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39"/>
    </row>
    <row r="172" ht="15.75" customHeight="1">
      <c r="A172" s="308"/>
      <c r="B172" s="308"/>
      <c r="C172" s="308"/>
      <c r="D172" s="308"/>
      <c r="E172" s="309"/>
      <c r="F172" s="309"/>
      <c r="G172" s="309"/>
      <c r="H172" s="309"/>
      <c r="I172" s="309"/>
      <c r="J172" s="309"/>
      <c r="K172" s="309"/>
      <c r="L172" s="309"/>
      <c r="M172" s="309"/>
      <c r="N172" s="191"/>
      <c r="O172" s="310"/>
      <c r="P172" s="39"/>
      <c r="AD172" s="36" t="s">
        <v>36</v>
      </c>
      <c r="AE172" s="80" t="s">
        <v>36</v>
      </c>
      <c r="AF172" s="39"/>
      <c r="AT172" s="36" t="s">
        <v>36</v>
      </c>
      <c r="AU172" s="36" t="s">
        <v>36</v>
      </c>
      <c r="AV172" s="39"/>
      <c r="BJ172" s="36" t="s">
        <v>36</v>
      </c>
      <c r="BL172" s="39"/>
      <c r="BQ172" s="36" t="s">
        <v>36</v>
      </c>
      <c r="BR172" s="36" t="s">
        <v>36</v>
      </c>
      <c r="CB172" s="39"/>
      <c r="CG172" s="36" t="s">
        <v>36</v>
      </c>
      <c r="CH172" s="36" t="s">
        <v>36</v>
      </c>
      <c r="CR172" s="39"/>
    </row>
    <row r="173" ht="15.75" customHeight="1">
      <c r="A173" s="308"/>
      <c r="B173" s="308"/>
      <c r="C173" s="308"/>
      <c r="D173" s="308"/>
      <c r="E173" s="309"/>
      <c r="F173" s="309"/>
      <c r="G173" s="309"/>
      <c r="H173" s="309"/>
      <c r="I173" s="309"/>
      <c r="J173" s="309"/>
      <c r="K173" s="309"/>
      <c r="L173" s="309"/>
      <c r="M173" s="309"/>
      <c r="N173" s="191"/>
      <c r="O173" s="310"/>
      <c r="P173" s="39"/>
      <c r="AE173" s="80"/>
      <c r="AF173" s="39"/>
      <c r="AV173" s="39"/>
      <c r="BL173" s="39"/>
      <c r="CB173" s="39"/>
      <c r="CR173" s="39"/>
    </row>
    <row r="174" ht="15.75" customHeight="1">
      <c r="P174" s="39"/>
      <c r="AE174" s="80"/>
      <c r="AF174" s="39"/>
      <c r="AH174" s="212" t="s">
        <v>36</v>
      </c>
      <c r="AV174" s="39"/>
      <c r="BL174" s="39"/>
      <c r="CB174" s="39"/>
      <c r="CR174" s="39"/>
    </row>
    <row r="175" ht="16.5" customHeight="1">
      <c r="L175" s="187"/>
      <c r="M175" s="187"/>
      <c r="N175" s="216"/>
      <c r="O175" s="216"/>
      <c r="P175" s="39"/>
      <c r="AB175" s="187"/>
      <c r="AC175" s="187"/>
      <c r="AD175" s="216"/>
      <c r="AE175" s="216"/>
      <c r="AF175" s="39"/>
      <c r="AR175" s="187"/>
      <c r="AS175" s="187"/>
      <c r="AT175" s="216"/>
      <c r="AU175" s="216"/>
      <c r="AV175" s="39"/>
      <c r="BH175" s="187"/>
      <c r="BI175" s="187"/>
      <c r="BJ175" s="216"/>
      <c r="BK175" s="216"/>
      <c r="BL175" s="39"/>
      <c r="BX175" s="218" t="s">
        <v>53</v>
      </c>
      <c r="BY175" s="187" t="s">
        <v>191</v>
      </c>
      <c r="BZ175" s="216"/>
      <c r="CA175" s="311">
        <f>SUM(CA166+CA161+CA154+CA148+CA142+CA136+CA130+CA124+CA118+CA112+CA106+CA100)</f>
        <v>231057</v>
      </c>
      <c r="CB175" s="39"/>
      <c r="CN175" s="218" t="s">
        <v>53</v>
      </c>
      <c r="CO175" s="187" t="s">
        <v>191</v>
      </c>
      <c r="CP175" s="216"/>
      <c r="CQ175" s="311">
        <f>SUM(CQ166+CQ161+CQ154+CQ148+CQ142+CQ136+CQ130+CQ124+CQ118+CQ112+CQ106+CQ100)</f>
        <v>170228.5</v>
      </c>
      <c r="CR175" s="39"/>
    </row>
    <row r="176" ht="16.5" customHeight="1">
      <c r="A176" s="312"/>
      <c r="B176" s="312"/>
      <c r="C176" s="312"/>
      <c r="D176" s="312"/>
      <c r="E176" s="312"/>
      <c r="F176" s="312"/>
      <c r="G176" s="312"/>
      <c r="H176" s="312"/>
      <c r="I176" s="312"/>
      <c r="J176" s="312"/>
      <c r="K176" s="312"/>
      <c r="L176" s="313" t="s">
        <v>53</v>
      </c>
      <c r="M176" s="314" t="s">
        <v>191</v>
      </c>
      <c r="N176" s="216"/>
      <c r="O176" s="224">
        <f>SUM(O154+O148+O142+O136+O130+O124+O118+O112+O106+O100)</f>
        <v>337378.56</v>
      </c>
      <c r="P176" s="315"/>
      <c r="Q176" s="312"/>
      <c r="R176" s="312"/>
      <c r="S176" s="312"/>
      <c r="T176" s="312"/>
      <c r="U176" s="312"/>
      <c r="V176" s="312"/>
      <c r="W176" s="312"/>
      <c r="X176" s="312"/>
      <c r="Y176" s="312"/>
      <c r="Z176" s="312"/>
      <c r="AA176" s="312"/>
      <c r="AB176" s="313" t="s">
        <v>53</v>
      </c>
      <c r="AC176" s="314" t="s">
        <v>191</v>
      </c>
      <c r="AD176" s="216"/>
      <c r="AE176" s="224">
        <f>SUM(AE154+AE148+AE142+AE136+AE130+AE124+AE118+AE112+AE106+AE100)</f>
        <v>162426.3741</v>
      </c>
      <c r="AF176" s="315"/>
      <c r="AG176" s="312"/>
      <c r="AH176" s="312"/>
      <c r="AI176" s="312"/>
      <c r="AJ176" s="312"/>
      <c r="AK176" s="312"/>
      <c r="AL176" s="312"/>
      <c r="AM176" s="312"/>
      <c r="AN176" s="312"/>
      <c r="AO176" s="312"/>
      <c r="AP176" s="312"/>
      <c r="AQ176" s="312"/>
      <c r="AR176" s="313" t="s">
        <v>183</v>
      </c>
      <c r="AS176" s="314" t="s">
        <v>191</v>
      </c>
      <c r="AT176" s="216"/>
      <c r="AU176" s="224">
        <f>SUM(AU154+AU148+AU142+AU136+AU130+AU124+AU118+AU112+AU106+AU100)</f>
        <v>119040</v>
      </c>
      <c r="AV176" s="315"/>
      <c r="AW176" s="312"/>
      <c r="AX176" s="312"/>
      <c r="AY176" s="312"/>
      <c r="AZ176" s="312"/>
      <c r="BA176" s="312"/>
      <c r="BB176" s="312"/>
      <c r="BC176" s="312"/>
      <c r="BD176" s="312"/>
      <c r="BE176" s="312"/>
      <c r="BF176" s="312"/>
      <c r="BG176" s="312"/>
      <c r="BH176" s="313" t="s">
        <v>53</v>
      </c>
      <c r="BI176" s="314" t="s">
        <v>191</v>
      </c>
      <c r="BJ176" s="216"/>
      <c r="BK176" s="224">
        <f>BK177-BK178</f>
        <v>3059740.64</v>
      </c>
      <c r="BL176" s="315"/>
      <c r="BM176" s="312"/>
      <c r="BN176" s="312"/>
      <c r="BO176" s="312"/>
      <c r="BP176" s="312"/>
      <c r="BQ176" s="312"/>
      <c r="BR176" s="312"/>
      <c r="BS176" s="312"/>
      <c r="BT176" s="312"/>
      <c r="BU176" s="312"/>
      <c r="BV176" s="312"/>
      <c r="BW176" s="312"/>
      <c r="BX176" s="313" t="s">
        <v>192</v>
      </c>
      <c r="BY176" s="314" t="s">
        <v>189</v>
      </c>
      <c r="BZ176" s="216"/>
      <c r="CA176" s="224">
        <f>SUM(CA164+CA158+CA152+CA146+CA138+CA128+CA122+CA116+CA110+CA104+CA98)</f>
        <v>653699.5</v>
      </c>
      <c r="CB176" s="315"/>
      <c r="CC176" s="312"/>
      <c r="CD176" s="312"/>
      <c r="CE176" s="312"/>
      <c r="CF176" s="312"/>
      <c r="CG176" s="312"/>
      <c r="CH176" s="312"/>
      <c r="CI176" s="312"/>
      <c r="CJ176" s="312"/>
      <c r="CK176" s="312"/>
      <c r="CL176" s="312"/>
      <c r="CM176" s="312"/>
      <c r="CN176" s="313" t="s">
        <v>192</v>
      </c>
      <c r="CO176" s="314" t="s">
        <v>189</v>
      </c>
      <c r="CP176" s="216"/>
      <c r="CQ176" s="224">
        <f>SUM(CQ164+CQ158+CQ152+CQ146+CQ138+CQ128+CQ122+CQ116+CQ110+CQ104+CQ98)</f>
        <v>656804.5</v>
      </c>
      <c r="CR176" s="315"/>
    </row>
    <row r="177" ht="16.5" customHeight="1">
      <c r="A177" s="312"/>
      <c r="B177" s="312"/>
      <c r="C177" s="312"/>
      <c r="D177" s="312"/>
      <c r="E177" s="312"/>
      <c r="F177" s="312"/>
      <c r="G177" s="312"/>
      <c r="H177" s="312"/>
      <c r="I177" s="312"/>
      <c r="J177" s="312"/>
      <c r="K177" s="312"/>
      <c r="L177" s="313" t="s">
        <v>192</v>
      </c>
      <c r="M177" s="314" t="s">
        <v>189</v>
      </c>
      <c r="N177" s="216"/>
      <c r="O177" s="224">
        <f>O170+O164+O158+O152+O146+O140+O134+O128+O122+O116+O110+O104+O98</f>
        <v>1138800</v>
      </c>
      <c r="P177" s="315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  <c r="AA177" s="312"/>
      <c r="AB177" s="313" t="s">
        <v>192</v>
      </c>
      <c r="AC177" s="314" t="s">
        <v>189</v>
      </c>
      <c r="AD177" s="216"/>
      <c r="AE177" s="224">
        <f>SUM(AE170+AE164+AE158+AE152+AE146+AE140+AE134+AE128+AE122+AE116+AE110+AE104+AE98)</f>
        <v>561600</v>
      </c>
      <c r="AF177" s="315"/>
      <c r="AG177" s="312"/>
      <c r="AH177" s="312"/>
      <c r="AI177" s="312"/>
      <c r="AJ177" s="312"/>
      <c r="AK177" s="312"/>
      <c r="AL177" s="312"/>
      <c r="AM177" s="312"/>
      <c r="AN177" s="312"/>
      <c r="AO177" s="312"/>
      <c r="AP177" s="312"/>
      <c r="AQ177" s="312"/>
      <c r="AR177" s="313" t="s">
        <v>192</v>
      </c>
      <c r="AS177" s="314" t="s">
        <v>189</v>
      </c>
      <c r="AT177" s="216"/>
      <c r="AU177" s="224">
        <f>SUM(AU171+AU164+AU158+AU152+AU146+AU140+AU134+AU128+AU122+AU116+AU110+AU104+AU98)</f>
        <v>662400</v>
      </c>
      <c r="AV177" s="315"/>
      <c r="AW177" s="312"/>
      <c r="AX177" s="312"/>
      <c r="AY177" s="312"/>
      <c r="AZ177" s="312"/>
      <c r="BA177" s="312"/>
      <c r="BB177" s="312"/>
      <c r="BC177" s="312"/>
      <c r="BD177" s="312"/>
      <c r="BE177" s="312"/>
      <c r="BF177" s="312"/>
      <c r="BG177" s="312"/>
      <c r="BH177" s="313" t="s">
        <v>192</v>
      </c>
      <c r="BI177" s="314" t="s">
        <v>189</v>
      </c>
      <c r="BJ177" s="216"/>
      <c r="BK177" s="224">
        <f>SUM(BK170+BK164+BK158+BK152+BK146+BK140+BK134+BK128+BK122+BK116+BK110+BK104+BK98+BK98)</f>
        <v>20160000</v>
      </c>
      <c r="BL177" s="315"/>
      <c r="BM177" s="312"/>
      <c r="BN177" s="312"/>
      <c r="BO177" s="312"/>
      <c r="BP177" s="312"/>
      <c r="BQ177" s="312"/>
      <c r="BR177" s="312"/>
      <c r="BS177" s="312"/>
      <c r="BT177" s="312"/>
      <c r="BU177" s="312"/>
      <c r="BV177" s="312"/>
      <c r="BW177" s="312"/>
      <c r="BX177" s="316" t="s">
        <v>192</v>
      </c>
      <c r="BY177" s="314" t="s">
        <v>185</v>
      </c>
      <c r="BZ177" s="216"/>
      <c r="CA177" s="224">
        <f>SUM(CA163+CA156+CA150+CA144+CA138+CA132+CA126+CA120+CA114+CA108+CA102+CA96)</f>
        <v>567325</v>
      </c>
      <c r="CB177" s="315"/>
      <c r="CC177" s="312"/>
      <c r="CD177" s="312"/>
      <c r="CE177" s="312"/>
      <c r="CF177" s="312"/>
      <c r="CG177" s="312"/>
      <c r="CH177" s="312"/>
      <c r="CI177" s="312"/>
      <c r="CJ177" s="312"/>
      <c r="CK177" s="312"/>
      <c r="CL177" s="312"/>
      <c r="CM177" s="312"/>
      <c r="CN177" s="316" t="s">
        <v>192</v>
      </c>
      <c r="CO177" s="314" t="s">
        <v>185</v>
      </c>
      <c r="CP177" s="216"/>
      <c r="CQ177" s="224">
        <f>SUM(CQ163+CQ156+CQ150+CQ144+CQ138+CQ132+CQ126+CQ120+CQ114+CQ108+CQ102+CQ96)</f>
        <v>503475.5</v>
      </c>
      <c r="CR177" s="315"/>
    </row>
    <row r="178" ht="16.5" customHeight="1">
      <c r="A178" s="312"/>
      <c r="B178" s="312"/>
      <c r="C178" s="312"/>
      <c r="D178" s="312"/>
      <c r="E178" s="312"/>
      <c r="F178" s="312"/>
      <c r="G178" s="312"/>
      <c r="H178" s="312"/>
      <c r="I178" s="312"/>
      <c r="J178" s="312"/>
      <c r="K178" s="312"/>
      <c r="L178" s="316" t="s">
        <v>192</v>
      </c>
      <c r="M178" s="314" t="s">
        <v>185</v>
      </c>
      <c r="N178" s="216"/>
      <c r="O178" s="224">
        <f>SUM(O156+O150+O144+O138+O132+O126+O120+O114+O108+O102+O96)</f>
        <v>600550.8</v>
      </c>
      <c r="P178" s="315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  <c r="AA178" s="312"/>
      <c r="AB178" s="316" t="s">
        <v>192</v>
      </c>
      <c r="AC178" s="314" t="s">
        <v>185</v>
      </c>
      <c r="AD178" s="216"/>
      <c r="AE178" s="224">
        <f>SUM(AE156+AE150+AE144+AE138+AE132+AE126+AE120+AE114+AE108+AE102+AE96)</f>
        <v>478357.4059</v>
      </c>
      <c r="AF178" s="315"/>
      <c r="AG178" s="312"/>
      <c r="AH178" s="312"/>
      <c r="AI178" s="312"/>
      <c r="AJ178" s="312"/>
      <c r="AK178" s="312"/>
      <c r="AL178" s="312"/>
      <c r="AM178" s="312"/>
      <c r="AN178" s="312"/>
      <c r="AO178" s="312"/>
      <c r="AP178" s="312"/>
      <c r="AQ178" s="312"/>
      <c r="AR178" s="316" t="s">
        <v>192</v>
      </c>
      <c r="AS178" s="314" t="s">
        <v>185</v>
      </c>
      <c r="AT178" s="216"/>
      <c r="AU178" s="224">
        <f>SUM(AU156+AU150+AU144+AU138+AU132+AU126+AU120+AU114+AU108+AU102+AU96)</f>
        <v>473484</v>
      </c>
      <c r="AV178" s="315"/>
      <c r="AW178" s="312"/>
      <c r="AX178" s="312"/>
      <c r="AY178" s="312"/>
      <c r="AZ178" s="312"/>
      <c r="BA178" s="312"/>
      <c r="BB178" s="312"/>
      <c r="BC178" s="312"/>
      <c r="BD178" s="312"/>
      <c r="BE178" s="312"/>
      <c r="BF178" s="312"/>
      <c r="BG178" s="312"/>
      <c r="BH178" s="316" t="s">
        <v>192</v>
      </c>
      <c r="BI178" s="314" t="s">
        <v>185</v>
      </c>
      <c r="BJ178" s="216"/>
      <c r="BK178" s="224">
        <f>SUM(BK168+BK162+BK156+BK150+BK144+BK138+BK132+BK129+BK126+BK120+BK120+BK114+BK108+BK102+BK96)</f>
        <v>17100259.36</v>
      </c>
      <c r="BL178" s="315"/>
      <c r="BM178" s="312"/>
      <c r="BN178" s="312"/>
      <c r="BO178" s="312"/>
      <c r="BP178" s="312"/>
      <c r="BQ178" s="312"/>
      <c r="BR178" s="312"/>
      <c r="BS178" s="312"/>
      <c r="BT178" s="312"/>
      <c r="BU178" s="312"/>
      <c r="BV178" s="312"/>
      <c r="BW178" s="312"/>
      <c r="BX178" s="314" t="s">
        <v>193</v>
      </c>
      <c r="BY178" s="314" t="s">
        <v>194</v>
      </c>
      <c r="BZ178" s="216"/>
      <c r="CA178" s="224">
        <f>BN97-CA177</f>
        <v>523375</v>
      </c>
      <c r="CB178" s="315"/>
      <c r="CC178" s="312"/>
      <c r="CD178" s="312"/>
      <c r="CE178" s="312"/>
      <c r="CF178" s="312"/>
      <c r="CG178" s="312"/>
      <c r="CH178" s="312"/>
      <c r="CI178" s="312"/>
      <c r="CJ178" s="312"/>
      <c r="CK178" s="312"/>
      <c r="CL178" s="312"/>
      <c r="CM178" s="312"/>
      <c r="CN178" s="314" t="s">
        <v>193</v>
      </c>
      <c r="CO178" s="314" t="s">
        <v>194</v>
      </c>
      <c r="CP178" s="216"/>
      <c r="CQ178" s="224">
        <f>CD97-CQ177</f>
        <v>470224.5</v>
      </c>
      <c r="CR178" s="315"/>
    </row>
    <row r="179" ht="16.5" customHeight="1">
      <c r="A179" s="312"/>
      <c r="B179" s="312"/>
      <c r="C179" s="312"/>
      <c r="D179" s="312"/>
      <c r="E179" s="312"/>
      <c r="F179" s="312"/>
      <c r="G179" s="312"/>
      <c r="H179" s="312"/>
      <c r="I179" s="312"/>
      <c r="J179" s="312"/>
      <c r="K179" s="312"/>
      <c r="L179" s="314" t="s">
        <v>193</v>
      </c>
      <c r="M179" s="314" t="s">
        <v>194</v>
      </c>
      <c r="N179" s="216"/>
      <c r="O179" s="224">
        <f>O168+O162+O156+O150+O144+O138+O132+O126+O120+O114+O108+O102+O96</f>
        <v>738809.52</v>
      </c>
      <c r="P179" s="315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  <c r="AA179" s="312"/>
      <c r="AB179" s="314" t="s">
        <v>193</v>
      </c>
      <c r="AC179" s="314" t="s">
        <v>194</v>
      </c>
      <c r="AD179" s="216"/>
      <c r="AE179" s="224">
        <v>0.0</v>
      </c>
      <c r="AF179" s="315"/>
      <c r="AG179" s="312"/>
      <c r="AH179" s="312"/>
      <c r="AI179" s="312"/>
      <c r="AJ179" s="312"/>
      <c r="AK179" s="312"/>
      <c r="AL179" s="312"/>
      <c r="AM179" s="312"/>
      <c r="AN179" s="312"/>
      <c r="AO179" s="312"/>
      <c r="AP179" s="312"/>
      <c r="AQ179" s="312"/>
      <c r="AR179" s="314" t="s">
        <v>193</v>
      </c>
      <c r="AS179" s="314" t="s">
        <v>194</v>
      </c>
      <c r="AT179" s="216"/>
      <c r="AU179" s="224">
        <v>0.0</v>
      </c>
      <c r="AV179" s="315"/>
      <c r="AW179" s="312"/>
      <c r="AX179" s="312"/>
      <c r="AY179" s="312"/>
      <c r="AZ179" s="312"/>
      <c r="BA179" s="312"/>
      <c r="BB179" s="312"/>
      <c r="BC179" s="312"/>
      <c r="BD179" s="312"/>
      <c r="BE179" s="312"/>
      <c r="BF179" s="312"/>
      <c r="BG179" s="312"/>
      <c r="BH179" s="314" t="s">
        <v>193</v>
      </c>
      <c r="BI179" s="314" t="s">
        <v>194</v>
      </c>
      <c r="BJ179" s="216"/>
      <c r="BK179" s="224">
        <v>0.0</v>
      </c>
      <c r="BL179" s="315"/>
      <c r="BM179" s="312"/>
      <c r="BN179" s="312"/>
      <c r="BO179" s="312"/>
      <c r="BP179" s="312"/>
      <c r="BQ179" s="312"/>
      <c r="BR179" s="312"/>
      <c r="BS179" s="312"/>
      <c r="BT179" s="312"/>
      <c r="BU179" s="312"/>
      <c r="BV179" s="312"/>
      <c r="BW179" s="312"/>
      <c r="BX179" s="316" t="s">
        <v>195</v>
      </c>
      <c r="BY179" s="316" t="s">
        <v>196</v>
      </c>
      <c r="BZ179" s="317"/>
      <c r="CA179" s="224">
        <f>CA176-CA178</f>
        <v>130324.5</v>
      </c>
      <c r="CB179" s="315"/>
      <c r="CC179" s="312"/>
      <c r="CD179" s="312"/>
      <c r="CE179" s="312"/>
      <c r="CF179" s="312"/>
      <c r="CG179" s="312"/>
      <c r="CH179" s="312"/>
      <c r="CI179" s="312"/>
      <c r="CJ179" s="312"/>
      <c r="CK179" s="312"/>
      <c r="CL179" s="312"/>
      <c r="CM179" s="312"/>
      <c r="CN179" s="316" t="s">
        <v>195</v>
      </c>
      <c r="CO179" s="316" t="s">
        <v>196</v>
      </c>
      <c r="CP179" s="317"/>
      <c r="CQ179" s="224">
        <f>CQ176-CQ178</f>
        <v>186580</v>
      </c>
      <c r="CR179" s="315"/>
    </row>
    <row r="180" ht="16.5" customHeight="1">
      <c r="A180" s="312"/>
      <c r="B180" s="312"/>
      <c r="C180" s="312"/>
      <c r="D180" s="312"/>
      <c r="E180" s="312"/>
      <c r="F180" s="312"/>
      <c r="G180" s="312"/>
      <c r="H180" s="312"/>
      <c r="I180" s="312"/>
      <c r="J180" s="312"/>
      <c r="K180" s="312"/>
      <c r="L180" s="316" t="s">
        <v>195</v>
      </c>
      <c r="M180" s="316" t="s">
        <v>196</v>
      </c>
      <c r="N180" s="317"/>
      <c r="O180" s="224">
        <f>O177-O179</f>
        <v>399990.48</v>
      </c>
      <c r="P180" s="315"/>
      <c r="Q180" s="312"/>
      <c r="R180" s="312"/>
      <c r="S180" s="312"/>
      <c r="T180" s="312"/>
      <c r="U180" s="312"/>
      <c r="V180" s="312"/>
      <c r="W180" s="312"/>
      <c r="X180" s="312"/>
      <c r="Y180" s="312"/>
      <c r="Z180" s="312"/>
      <c r="AA180" s="312"/>
      <c r="AB180" s="316" t="s">
        <v>195</v>
      </c>
      <c r="AC180" s="316" t="s">
        <v>196</v>
      </c>
      <c r="AD180" s="317"/>
      <c r="AE180" s="224">
        <f>AE177-AE178</f>
        <v>83242.59411</v>
      </c>
      <c r="AF180" s="315"/>
      <c r="AG180" s="312"/>
      <c r="AH180" s="312"/>
      <c r="AI180" s="312"/>
      <c r="AJ180" s="312"/>
      <c r="AK180" s="312"/>
      <c r="AL180" s="312"/>
      <c r="AM180" s="312"/>
      <c r="AN180" s="312"/>
      <c r="AO180" s="312"/>
      <c r="AP180" s="312"/>
      <c r="AQ180" s="312"/>
      <c r="AR180" s="316" t="s">
        <v>195</v>
      </c>
      <c r="AS180" s="316" t="s">
        <v>196</v>
      </c>
      <c r="AT180" s="317"/>
      <c r="AU180" s="224">
        <f>AU177-AU178</f>
        <v>188916</v>
      </c>
      <c r="AV180" s="315"/>
      <c r="AW180" s="312"/>
      <c r="AX180" s="312"/>
      <c r="AY180" s="312"/>
      <c r="AZ180" s="312"/>
      <c r="BA180" s="312"/>
      <c r="BB180" s="312"/>
      <c r="BC180" s="312"/>
      <c r="BD180" s="312"/>
      <c r="BE180" s="312"/>
      <c r="BF180" s="312"/>
      <c r="BG180" s="312"/>
      <c r="BH180" s="316" t="s">
        <v>195</v>
      </c>
      <c r="BI180" s="316" t="s">
        <v>196</v>
      </c>
      <c r="BJ180" s="317"/>
      <c r="BK180" s="224">
        <f>BK177-BK178</f>
        <v>3059740.64</v>
      </c>
      <c r="BL180" s="315"/>
      <c r="BM180" s="312"/>
      <c r="BN180" s="312"/>
      <c r="BO180" s="312"/>
      <c r="BP180" s="312"/>
      <c r="BQ180" s="312"/>
      <c r="BR180" s="312"/>
      <c r="BS180" s="312"/>
      <c r="BT180" s="312"/>
      <c r="BU180" s="312"/>
      <c r="BV180" s="312"/>
      <c r="BW180" s="312"/>
      <c r="BX180" s="312"/>
      <c r="BY180" s="312"/>
      <c r="BZ180" s="312"/>
      <c r="CA180" s="312"/>
      <c r="CB180" s="315"/>
      <c r="CC180" s="312"/>
      <c r="CD180" s="312"/>
      <c r="CE180" s="312"/>
      <c r="CF180" s="312"/>
      <c r="CG180" s="312"/>
      <c r="CH180" s="312"/>
      <c r="CI180" s="312"/>
      <c r="CJ180" s="312"/>
      <c r="CK180" s="312"/>
      <c r="CL180" s="312"/>
      <c r="CM180" s="312"/>
      <c r="CN180" s="312"/>
      <c r="CO180" s="312"/>
      <c r="CP180" s="312"/>
      <c r="CQ180" s="312"/>
      <c r="CR180" s="315"/>
    </row>
    <row r="181" ht="15.75" customHeight="1">
      <c r="L181" s="55"/>
      <c r="M181" s="55"/>
      <c r="N181" s="53"/>
      <c r="O181" s="53"/>
      <c r="P181" s="39"/>
      <c r="AE181" s="80"/>
      <c r="AF181" s="39"/>
      <c r="AG181" s="36" t="s">
        <v>36</v>
      </c>
      <c r="AV181" s="39"/>
      <c r="BL181" s="39"/>
      <c r="CB181" s="39"/>
      <c r="CR181" s="39"/>
    </row>
    <row r="182" ht="24.0" customHeight="1">
      <c r="A182" s="318" t="s">
        <v>160</v>
      </c>
      <c r="B182" s="319">
        <v>2023013.0</v>
      </c>
      <c r="C182" s="319" t="s">
        <v>36</v>
      </c>
      <c r="D182" s="319"/>
      <c r="E182" s="319"/>
      <c r="F182" s="319"/>
      <c r="G182" s="148" t="s">
        <v>36</v>
      </c>
      <c r="H182" s="148"/>
      <c r="I182" s="148"/>
      <c r="J182" s="148"/>
      <c r="K182" s="148" t="s">
        <v>162</v>
      </c>
      <c r="L182" s="149"/>
      <c r="M182" s="149"/>
      <c r="N182" s="320"/>
      <c r="O182" s="320"/>
      <c r="P182" s="321"/>
      <c r="Q182" s="322" t="s">
        <v>161</v>
      </c>
      <c r="R182" s="323">
        <v>2023014.0</v>
      </c>
      <c r="S182" s="323" t="s">
        <v>36</v>
      </c>
      <c r="T182" s="324"/>
      <c r="U182" s="324"/>
      <c r="V182" s="324"/>
      <c r="W182" s="138" t="s">
        <v>36</v>
      </c>
      <c r="X182" s="151"/>
      <c r="Y182" s="151"/>
      <c r="Z182" s="151"/>
      <c r="AA182" s="138" t="s">
        <v>162</v>
      </c>
      <c r="AB182" s="139"/>
      <c r="AC182" s="140"/>
      <c r="AD182" s="320"/>
      <c r="AE182" s="320"/>
      <c r="AF182" s="321"/>
      <c r="AG182" s="256" t="s">
        <v>161</v>
      </c>
      <c r="AH182" s="325">
        <v>2023015.0</v>
      </c>
      <c r="AI182" s="257"/>
      <c r="AJ182" s="325"/>
      <c r="AK182" s="325"/>
      <c r="AL182" s="325"/>
      <c r="AM182" s="325"/>
      <c r="AN182" s="325"/>
      <c r="AO182" s="325"/>
      <c r="AP182" s="326"/>
      <c r="AQ182" s="138" t="s">
        <v>162</v>
      </c>
      <c r="AR182" s="139"/>
      <c r="AS182" s="140"/>
      <c r="AT182" s="320"/>
      <c r="AU182" s="320"/>
      <c r="AV182" s="321"/>
      <c r="AW182" s="146" t="s">
        <v>161</v>
      </c>
      <c r="AX182" s="146">
        <v>2023016.0</v>
      </c>
      <c r="AY182" s="146"/>
      <c r="AZ182" s="148" t="s">
        <v>200</v>
      </c>
      <c r="BA182" s="146" t="s">
        <v>36</v>
      </c>
      <c r="BB182" s="327" t="s">
        <v>165</v>
      </c>
      <c r="BC182" s="328"/>
      <c r="BD182" s="146"/>
      <c r="BE182" s="146"/>
      <c r="BF182" s="146"/>
      <c r="BG182" s="148" t="s">
        <v>36</v>
      </c>
      <c r="BH182" s="149"/>
      <c r="BI182" s="149"/>
      <c r="BJ182" s="320"/>
      <c r="BK182" s="320"/>
      <c r="BL182" s="321"/>
      <c r="BM182" s="146" t="s">
        <v>201</v>
      </c>
      <c r="BN182" s="146"/>
      <c r="BO182" s="146"/>
      <c r="BP182" s="146"/>
      <c r="BQ182" s="146"/>
      <c r="BR182" s="146"/>
      <c r="BS182" s="146"/>
      <c r="BT182" s="146"/>
      <c r="BU182" s="146"/>
      <c r="BV182" s="146"/>
      <c r="BW182" s="148" t="s">
        <v>36</v>
      </c>
      <c r="BX182" s="149"/>
      <c r="BY182" s="149"/>
      <c r="BZ182" s="329"/>
      <c r="CA182" s="329"/>
      <c r="CB182" s="321"/>
      <c r="CC182" s="146" t="s">
        <v>202</v>
      </c>
      <c r="CD182" s="146"/>
      <c r="CE182" s="146"/>
      <c r="CF182" s="146"/>
      <c r="CG182" s="146"/>
      <c r="CH182" s="146"/>
      <c r="CI182" s="146"/>
      <c r="CJ182" s="146"/>
      <c r="CK182" s="146"/>
      <c r="CL182" s="146"/>
      <c r="CM182" s="148" t="s">
        <v>36</v>
      </c>
      <c r="CN182" s="149"/>
      <c r="CO182" s="149"/>
      <c r="CP182" s="329"/>
      <c r="CQ182" s="329"/>
      <c r="CR182" s="321"/>
    </row>
    <row r="183" ht="24.0" customHeight="1">
      <c r="A183" s="146"/>
      <c r="B183" s="146"/>
      <c r="C183" s="146"/>
      <c r="D183" s="146"/>
      <c r="E183" s="146"/>
      <c r="F183" s="146"/>
      <c r="G183" s="148" t="s">
        <v>36</v>
      </c>
      <c r="H183" s="148"/>
      <c r="I183" s="148"/>
      <c r="J183" s="148"/>
      <c r="K183" s="148" t="s">
        <v>165</v>
      </c>
      <c r="L183" s="149"/>
      <c r="M183" s="149"/>
      <c r="N183" s="330" t="s">
        <v>166</v>
      </c>
      <c r="O183" s="330" t="s">
        <v>167</v>
      </c>
      <c r="P183" s="321"/>
      <c r="Q183" s="324"/>
      <c r="R183" s="324"/>
      <c r="S183" s="324"/>
      <c r="T183" s="324"/>
      <c r="U183" s="324"/>
      <c r="V183" s="324"/>
      <c r="W183" s="151" t="s">
        <v>36</v>
      </c>
      <c r="X183" s="151"/>
      <c r="Y183" s="151"/>
      <c r="Z183" s="151"/>
      <c r="AA183" s="151" t="s">
        <v>165</v>
      </c>
      <c r="AB183" s="152"/>
      <c r="AC183" s="153"/>
      <c r="AD183" s="330" t="s">
        <v>166</v>
      </c>
      <c r="AE183" s="330" t="s">
        <v>167</v>
      </c>
      <c r="AF183" s="321"/>
      <c r="AG183" s="331"/>
      <c r="AH183" s="332"/>
      <c r="AI183" s="332"/>
      <c r="AJ183" s="332"/>
      <c r="AK183" s="332"/>
      <c r="AL183" s="332"/>
      <c r="AM183" s="332"/>
      <c r="AN183" s="332"/>
      <c r="AO183" s="332"/>
      <c r="AP183" s="333"/>
      <c r="AQ183" s="151" t="s">
        <v>165</v>
      </c>
      <c r="AR183" s="152"/>
      <c r="AS183" s="153"/>
      <c r="AT183" s="330" t="s">
        <v>166</v>
      </c>
      <c r="AU183" s="330" t="s">
        <v>167</v>
      </c>
      <c r="AV183" s="321"/>
      <c r="AW183" s="146"/>
      <c r="AX183" s="146"/>
      <c r="AY183" s="146"/>
      <c r="AZ183" s="148" t="s">
        <v>203</v>
      </c>
      <c r="BA183" s="146"/>
      <c r="BB183" s="334">
        <v>2024.0</v>
      </c>
      <c r="BC183" s="334">
        <v>2038.0</v>
      </c>
      <c r="BD183" s="146"/>
      <c r="BE183" s="146"/>
      <c r="BF183" s="146"/>
      <c r="BG183" s="148" t="s">
        <v>36</v>
      </c>
      <c r="BH183" s="149"/>
      <c r="BI183" s="149"/>
      <c r="BJ183" s="330" t="s">
        <v>166</v>
      </c>
      <c r="BK183" s="330" t="s">
        <v>167</v>
      </c>
      <c r="BL183" s="321"/>
      <c r="BM183" s="146"/>
      <c r="BN183" s="146"/>
      <c r="BO183" s="146"/>
      <c r="BP183" s="146"/>
      <c r="BQ183" s="146"/>
      <c r="BR183" s="146"/>
      <c r="BS183" s="146"/>
      <c r="BT183" s="146"/>
      <c r="BU183" s="146"/>
      <c r="BV183" s="146"/>
      <c r="BW183" s="148" t="s">
        <v>36</v>
      </c>
      <c r="BX183" s="149"/>
      <c r="BY183" s="149"/>
      <c r="BZ183" s="335" t="s">
        <v>166</v>
      </c>
      <c r="CA183" s="335" t="s">
        <v>167</v>
      </c>
      <c r="CB183" s="321"/>
      <c r="CC183" s="146"/>
      <c r="CD183" s="146"/>
      <c r="CE183" s="146"/>
      <c r="CF183" s="146"/>
      <c r="CG183" s="146"/>
      <c r="CH183" s="146"/>
      <c r="CI183" s="146"/>
      <c r="CJ183" s="146"/>
      <c r="CK183" s="146"/>
      <c r="CL183" s="146"/>
      <c r="CM183" s="148" t="s">
        <v>36</v>
      </c>
      <c r="CN183" s="149"/>
      <c r="CO183" s="149"/>
      <c r="CP183" s="335" t="s">
        <v>166</v>
      </c>
      <c r="CQ183" s="335" t="s">
        <v>167</v>
      </c>
      <c r="CR183" s="321"/>
    </row>
    <row r="184" ht="15.75" customHeight="1">
      <c r="A184" s="162" t="s">
        <v>169</v>
      </c>
      <c r="B184" s="158" t="s">
        <v>170</v>
      </c>
      <c r="C184" s="158" t="s">
        <v>171</v>
      </c>
      <c r="D184" s="158" t="s">
        <v>172</v>
      </c>
      <c r="E184" s="158" t="s">
        <v>173</v>
      </c>
      <c r="F184" s="158" t="s">
        <v>174</v>
      </c>
      <c r="G184" s="158" t="s">
        <v>175</v>
      </c>
      <c r="H184" s="158" t="s">
        <v>176</v>
      </c>
      <c r="I184" s="158" t="s">
        <v>177</v>
      </c>
      <c r="J184" s="158" t="s">
        <v>178</v>
      </c>
      <c r="K184" s="158" t="s">
        <v>179</v>
      </c>
      <c r="L184" s="158" t="s">
        <v>180</v>
      </c>
      <c r="M184" s="159" t="s">
        <v>181</v>
      </c>
      <c r="N184" s="160" t="s">
        <v>36</v>
      </c>
      <c r="O184" s="161"/>
      <c r="P184" s="39"/>
      <c r="Q184" s="162" t="s">
        <v>169</v>
      </c>
      <c r="R184" s="158" t="s">
        <v>170</v>
      </c>
      <c r="S184" s="158" t="s">
        <v>171</v>
      </c>
      <c r="T184" s="158" t="s">
        <v>172</v>
      </c>
      <c r="U184" s="158" t="s">
        <v>173</v>
      </c>
      <c r="V184" s="158" t="s">
        <v>174</v>
      </c>
      <c r="W184" s="158" t="s">
        <v>175</v>
      </c>
      <c r="X184" s="158" t="s">
        <v>176</v>
      </c>
      <c r="Y184" s="158" t="s">
        <v>177</v>
      </c>
      <c r="Z184" s="158" t="s">
        <v>178</v>
      </c>
      <c r="AA184" s="158" t="s">
        <v>179</v>
      </c>
      <c r="AB184" s="158" t="s">
        <v>180</v>
      </c>
      <c r="AC184" s="159" t="s">
        <v>181</v>
      </c>
      <c r="AD184" s="336" t="s">
        <v>36</v>
      </c>
      <c r="AE184" s="336" t="s">
        <v>36</v>
      </c>
      <c r="AF184" s="39"/>
      <c r="AG184" s="162" t="s">
        <v>169</v>
      </c>
      <c r="AH184" s="158" t="s">
        <v>170</v>
      </c>
      <c r="AI184" s="158" t="s">
        <v>171</v>
      </c>
      <c r="AJ184" s="158" t="s">
        <v>172</v>
      </c>
      <c r="AK184" s="158" t="s">
        <v>173</v>
      </c>
      <c r="AL184" s="158" t="s">
        <v>174</v>
      </c>
      <c r="AM184" s="158" t="s">
        <v>175</v>
      </c>
      <c r="AN184" s="158" t="s">
        <v>176</v>
      </c>
      <c r="AO184" s="158" t="s">
        <v>177</v>
      </c>
      <c r="AP184" s="158" t="s">
        <v>178</v>
      </c>
      <c r="AQ184" s="158" t="s">
        <v>179</v>
      </c>
      <c r="AR184" s="158" t="s">
        <v>180</v>
      </c>
      <c r="AS184" s="159" t="s">
        <v>181</v>
      </c>
      <c r="AT184" s="160" t="s">
        <v>36</v>
      </c>
      <c r="AU184" s="161"/>
      <c r="AV184" s="39"/>
      <c r="AW184" s="162" t="s">
        <v>169</v>
      </c>
      <c r="AX184" s="158" t="s">
        <v>170</v>
      </c>
      <c r="AY184" s="158" t="s">
        <v>171</v>
      </c>
      <c r="AZ184" s="158" t="s">
        <v>172</v>
      </c>
      <c r="BA184" s="158" t="s">
        <v>173</v>
      </c>
      <c r="BB184" s="158" t="s">
        <v>174</v>
      </c>
      <c r="BC184" s="158" t="s">
        <v>175</v>
      </c>
      <c r="BD184" s="158" t="s">
        <v>176</v>
      </c>
      <c r="BE184" s="158" t="s">
        <v>177</v>
      </c>
      <c r="BF184" s="158" t="s">
        <v>178</v>
      </c>
      <c r="BG184" s="158" t="s">
        <v>179</v>
      </c>
      <c r="BH184" s="158" t="s">
        <v>180</v>
      </c>
      <c r="BI184" s="159" t="s">
        <v>181</v>
      </c>
      <c r="BJ184" s="160" t="s">
        <v>36</v>
      </c>
      <c r="BK184" s="161"/>
      <c r="BL184" s="39"/>
      <c r="BM184" s="162" t="s">
        <v>169</v>
      </c>
      <c r="BN184" s="158" t="s">
        <v>170</v>
      </c>
      <c r="BO184" s="158" t="s">
        <v>171</v>
      </c>
      <c r="BP184" s="158" t="s">
        <v>172</v>
      </c>
      <c r="BQ184" s="158" t="s">
        <v>173</v>
      </c>
      <c r="BR184" s="158" t="s">
        <v>174</v>
      </c>
      <c r="BS184" s="158" t="s">
        <v>175</v>
      </c>
      <c r="BT184" s="158" t="s">
        <v>176</v>
      </c>
      <c r="BU184" s="158" t="s">
        <v>177</v>
      </c>
      <c r="BV184" s="158" t="s">
        <v>178</v>
      </c>
      <c r="BW184" s="158" t="s">
        <v>179</v>
      </c>
      <c r="BX184" s="158" t="s">
        <v>180</v>
      </c>
      <c r="BY184" s="159" t="s">
        <v>181</v>
      </c>
      <c r="BZ184" s="160" t="s">
        <v>36</v>
      </c>
      <c r="CA184" s="161"/>
      <c r="CB184" s="39"/>
      <c r="CC184" s="162" t="s">
        <v>169</v>
      </c>
      <c r="CD184" s="158" t="s">
        <v>170</v>
      </c>
      <c r="CE184" s="158" t="s">
        <v>171</v>
      </c>
      <c r="CF184" s="158" t="s">
        <v>172</v>
      </c>
      <c r="CG184" s="158" t="s">
        <v>173</v>
      </c>
      <c r="CH184" s="158" t="s">
        <v>174</v>
      </c>
      <c r="CI184" s="158" t="s">
        <v>175</v>
      </c>
      <c r="CJ184" s="158" t="s">
        <v>176</v>
      </c>
      <c r="CK184" s="158" t="s">
        <v>177</v>
      </c>
      <c r="CL184" s="158" t="s">
        <v>178</v>
      </c>
      <c r="CM184" s="158" t="s">
        <v>179</v>
      </c>
      <c r="CN184" s="158" t="s">
        <v>180</v>
      </c>
      <c r="CO184" s="159" t="s">
        <v>181</v>
      </c>
      <c r="CP184" s="200"/>
      <c r="CQ184" s="161"/>
      <c r="CR184" s="39"/>
    </row>
    <row r="185" ht="15.75" customHeight="1">
      <c r="A185" s="166" t="s">
        <v>182</v>
      </c>
      <c r="B185" s="167">
        <v>1200.0</v>
      </c>
      <c r="C185" s="167">
        <v>1200.0</v>
      </c>
      <c r="D185" s="167">
        <v>1200.0</v>
      </c>
      <c r="E185" s="167">
        <v>1200.0</v>
      </c>
      <c r="F185" s="167">
        <v>1200.0</v>
      </c>
      <c r="G185" s="167">
        <v>1200.0</v>
      </c>
      <c r="H185" s="167">
        <v>1200.0</v>
      </c>
      <c r="I185" s="167">
        <v>1200.0</v>
      </c>
      <c r="J185" s="167">
        <v>1200.0</v>
      </c>
      <c r="K185" s="167">
        <v>1200.0</v>
      </c>
      <c r="L185" s="167">
        <v>1200.0</v>
      </c>
      <c r="M185" s="167">
        <v>1200.0</v>
      </c>
      <c r="N185" s="336" t="s">
        <v>36</v>
      </c>
      <c r="O185" s="336" t="s">
        <v>36</v>
      </c>
      <c r="P185" s="39"/>
      <c r="Q185" s="166" t="s">
        <v>182</v>
      </c>
      <c r="R185" s="167">
        <v>1200.0</v>
      </c>
      <c r="S185" s="167">
        <v>1200.0</v>
      </c>
      <c r="T185" s="167">
        <v>1200.0</v>
      </c>
      <c r="U185" s="167">
        <v>1200.0</v>
      </c>
      <c r="V185" s="167">
        <v>1200.0</v>
      </c>
      <c r="W185" s="167">
        <v>1200.0</v>
      </c>
      <c r="X185" s="167">
        <v>1200.0</v>
      </c>
      <c r="Y185" s="167">
        <v>1200.0</v>
      </c>
      <c r="Z185" s="167">
        <v>1200.0</v>
      </c>
      <c r="AA185" s="167">
        <v>1200.0</v>
      </c>
      <c r="AB185" s="167">
        <v>1200.0</v>
      </c>
      <c r="AC185" s="167">
        <v>1200.0</v>
      </c>
      <c r="AD185" s="206" t="s">
        <v>190</v>
      </c>
      <c r="AE185" s="337">
        <v>0.0</v>
      </c>
      <c r="AF185" s="39"/>
      <c r="AG185" s="166" t="s">
        <v>182</v>
      </c>
      <c r="AH185" s="167">
        <v>1200.0</v>
      </c>
      <c r="AI185" s="167">
        <v>1200.0</v>
      </c>
      <c r="AJ185" s="167">
        <v>1200.0</v>
      </c>
      <c r="AK185" s="167">
        <v>1200.0</v>
      </c>
      <c r="AL185" s="167">
        <v>1200.0</v>
      </c>
      <c r="AM185" s="167">
        <v>1200.0</v>
      </c>
      <c r="AN185" s="167">
        <v>1200.0</v>
      </c>
      <c r="AO185" s="167">
        <v>1200.0</v>
      </c>
      <c r="AP185" s="167">
        <v>1200.0</v>
      </c>
      <c r="AQ185" s="167">
        <v>1200.0</v>
      </c>
      <c r="AR185" s="167">
        <v>1200.0</v>
      </c>
      <c r="AS185" s="338">
        <f>AS188*1%/12</f>
        <v>616.25</v>
      </c>
      <c r="AT185" s="169"/>
      <c r="AU185" s="173"/>
      <c r="AV185" s="39"/>
      <c r="AW185" s="166" t="s">
        <v>182</v>
      </c>
      <c r="AX185" s="167">
        <v>1200.0</v>
      </c>
      <c r="AY185" s="167">
        <v>1200.0</v>
      </c>
      <c r="AZ185" s="167">
        <v>1200.0</v>
      </c>
      <c r="BA185" s="167">
        <v>1200.0</v>
      </c>
      <c r="BB185" s="167">
        <v>1200.0</v>
      </c>
      <c r="BC185" s="167">
        <v>1200.0</v>
      </c>
      <c r="BD185" s="167">
        <v>1200.0</v>
      </c>
      <c r="BE185" s="167">
        <v>1200.0</v>
      </c>
      <c r="BF185" s="167">
        <v>1200.0</v>
      </c>
      <c r="BG185" s="167">
        <v>1200.0</v>
      </c>
      <c r="BH185" s="167">
        <v>1200.0</v>
      </c>
      <c r="BI185" s="167">
        <v>1200.0</v>
      </c>
      <c r="BJ185" s="169"/>
      <c r="BK185" s="339"/>
      <c r="BL185" s="39"/>
      <c r="BM185" s="166" t="s">
        <v>182</v>
      </c>
      <c r="BN185" s="167">
        <v>1200.0</v>
      </c>
      <c r="BO185" s="167">
        <v>1200.0</v>
      </c>
      <c r="BP185" s="167">
        <v>1200.0</v>
      </c>
      <c r="BQ185" s="167">
        <v>1200.0</v>
      </c>
      <c r="BR185" s="167">
        <v>1200.0</v>
      </c>
      <c r="BS185" s="167">
        <v>1200.0</v>
      </c>
      <c r="BT185" s="167">
        <v>1200.0</v>
      </c>
      <c r="BU185" s="167">
        <v>1200.0</v>
      </c>
      <c r="BV185" s="167">
        <v>1200.0</v>
      </c>
      <c r="BW185" s="167">
        <v>1200.0</v>
      </c>
      <c r="BX185" s="167">
        <v>1200.0</v>
      </c>
      <c r="BY185" s="167">
        <v>1200.0</v>
      </c>
      <c r="BZ185" s="169"/>
      <c r="CA185" s="169"/>
      <c r="CB185" s="39"/>
      <c r="CC185" s="166" t="s">
        <v>182</v>
      </c>
      <c r="CD185" s="167">
        <v>1200.0</v>
      </c>
      <c r="CE185" s="167">
        <v>1200.0</v>
      </c>
      <c r="CF185" s="167">
        <v>1200.0</v>
      </c>
      <c r="CG185" s="167">
        <v>1200.0</v>
      </c>
      <c r="CH185" s="167">
        <v>1200.0</v>
      </c>
      <c r="CI185" s="167">
        <v>1200.0</v>
      </c>
      <c r="CJ185" s="167">
        <v>1200.0</v>
      </c>
      <c r="CK185" s="167">
        <v>1200.0</v>
      </c>
      <c r="CL185" s="167">
        <v>1200.0</v>
      </c>
      <c r="CM185" s="167">
        <v>1200.0</v>
      </c>
      <c r="CN185" s="167">
        <v>1200.0</v>
      </c>
      <c r="CO185" s="167">
        <v>1200.0</v>
      </c>
      <c r="CP185" s="174" t="s">
        <v>183</v>
      </c>
      <c r="CQ185" s="173"/>
      <c r="CR185" s="39"/>
    </row>
    <row r="186" ht="15.75" customHeight="1">
      <c r="A186" s="166" t="s">
        <v>184</v>
      </c>
      <c r="B186" s="167">
        <f t="shared" ref="B186:M186" si="449">B188*3.5%/12</f>
        <v>1440.833333</v>
      </c>
      <c r="C186" s="167">
        <f t="shared" si="449"/>
        <v>1437.333333</v>
      </c>
      <c r="D186" s="167">
        <f t="shared" si="449"/>
        <v>1433.833333</v>
      </c>
      <c r="E186" s="167">
        <f t="shared" si="449"/>
        <v>1430.333333</v>
      </c>
      <c r="F186" s="167">
        <f t="shared" si="449"/>
        <v>1426.833333</v>
      </c>
      <c r="G186" s="167">
        <f t="shared" si="449"/>
        <v>1423.333333</v>
      </c>
      <c r="H186" s="167">
        <f t="shared" si="449"/>
        <v>1419.833333</v>
      </c>
      <c r="I186" s="167">
        <f t="shared" si="449"/>
        <v>1416.333333</v>
      </c>
      <c r="J186" s="167">
        <f t="shared" si="449"/>
        <v>1412.833333</v>
      </c>
      <c r="K186" s="167">
        <f t="shared" si="449"/>
        <v>1409.333333</v>
      </c>
      <c r="L186" s="167">
        <f t="shared" si="449"/>
        <v>1405.833333</v>
      </c>
      <c r="M186" s="167">
        <f t="shared" si="449"/>
        <v>1402.333333</v>
      </c>
      <c r="N186" s="336" t="s">
        <v>36</v>
      </c>
      <c r="O186" s="336" t="s">
        <v>36</v>
      </c>
      <c r="P186" s="39"/>
      <c r="Q186" s="166" t="s">
        <v>184</v>
      </c>
      <c r="R186" s="167">
        <f t="shared" ref="R186:AC186" si="450">R188*3.5%/12</f>
        <v>2843.75</v>
      </c>
      <c r="S186" s="167">
        <f t="shared" si="450"/>
        <v>2840.25</v>
      </c>
      <c r="T186" s="167">
        <f t="shared" si="450"/>
        <v>2836.75</v>
      </c>
      <c r="U186" s="167">
        <f t="shared" si="450"/>
        <v>2833.25</v>
      </c>
      <c r="V186" s="167">
        <f t="shared" si="450"/>
        <v>2829.75</v>
      </c>
      <c r="W186" s="167">
        <f t="shared" si="450"/>
        <v>2826.25</v>
      </c>
      <c r="X186" s="167">
        <f t="shared" si="450"/>
        <v>2822.75</v>
      </c>
      <c r="Y186" s="167">
        <f t="shared" si="450"/>
        <v>2819.25</v>
      </c>
      <c r="Z186" s="167">
        <f t="shared" si="450"/>
        <v>2815.75</v>
      </c>
      <c r="AA186" s="167">
        <f t="shared" si="450"/>
        <v>2812.25</v>
      </c>
      <c r="AB186" s="167">
        <f t="shared" si="450"/>
        <v>2808.75</v>
      </c>
      <c r="AC186" s="167">
        <f t="shared" si="450"/>
        <v>2805.25</v>
      </c>
      <c r="AD186" s="336" t="s">
        <v>36</v>
      </c>
      <c r="AE186" s="336" t="s">
        <v>36</v>
      </c>
      <c r="AF186" s="39"/>
      <c r="AG186" s="166" t="s">
        <v>184</v>
      </c>
      <c r="AH186" s="175">
        <f t="shared" ref="AH186:AS186" si="451">AH188*3.5%/12</f>
        <v>2195.375</v>
      </c>
      <c r="AI186" s="175">
        <f t="shared" si="451"/>
        <v>2191.875</v>
      </c>
      <c r="AJ186" s="175">
        <f t="shared" si="451"/>
        <v>2188.375</v>
      </c>
      <c r="AK186" s="175">
        <f t="shared" si="451"/>
        <v>2184.875</v>
      </c>
      <c r="AL186" s="175">
        <f t="shared" si="451"/>
        <v>2181.375</v>
      </c>
      <c r="AM186" s="175">
        <f t="shared" si="451"/>
        <v>2177.875</v>
      </c>
      <c r="AN186" s="175">
        <f t="shared" si="451"/>
        <v>2174.375</v>
      </c>
      <c r="AO186" s="175">
        <f t="shared" si="451"/>
        <v>2170.875</v>
      </c>
      <c r="AP186" s="175">
        <f t="shared" si="451"/>
        <v>2167.375</v>
      </c>
      <c r="AQ186" s="175">
        <f t="shared" si="451"/>
        <v>2163.875</v>
      </c>
      <c r="AR186" s="175">
        <f t="shared" si="451"/>
        <v>2160.375</v>
      </c>
      <c r="AS186" s="175">
        <f t="shared" si="451"/>
        <v>2156.875</v>
      </c>
      <c r="AT186" s="169"/>
      <c r="AU186" s="173"/>
      <c r="AV186" s="39"/>
      <c r="AW186" s="166" t="s">
        <v>184</v>
      </c>
      <c r="AX186" s="175">
        <f t="shared" ref="AX186:BI186" si="452">AX188*3.5%/12</f>
        <v>4550</v>
      </c>
      <c r="AY186" s="175">
        <f t="shared" si="452"/>
        <v>4546.5</v>
      </c>
      <c r="AZ186" s="175">
        <f t="shared" si="452"/>
        <v>4543</v>
      </c>
      <c r="BA186" s="175">
        <f t="shared" si="452"/>
        <v>4539.5</v>
      </c>
      <c r="BB186" s="175">
        <f t="shared" si="452"/>
        <v>4536</v>
      </c>
      <c r="BC186" s="175">
        <f t="shared" si="452"/>
        <v>4532.5</v>
      </c>
      <c r="BD186" s="175">
        <f t="shared" si="452"/>
        <v>4529</v>
      </c>
      <c r="BE186" s="175">
        <f t="shared" si="452"/>
        <v>4525.5</v>
      </c>
      <c r="BF186" s="175">
        <f t="shared" si="452"/>
        <v>4522</v>
      </c>
      <c r="BG186" s="175">
        <f t="shared" si="452"/>
        <v>4518.5</v>
      </c>
      <c r="BH186" s="175">
        <f t="shared" si="452"/>
        <v>4515</v>
      </c>
      <c r="BI186" s="175">
        <f t="shared" si="452"/>
        <v>4511.5</v>
      </c>
      <c r="BJ186" s="169"/>
      <c r="BK186" s="339"/>
      <c r="BL186" s="39"/>
      <c r="BM186" s="166" t="s">
        <v>184</v>
      </c>
      <c r="BN186" s="175">
        <f t="shared" ref="BN186:BY186" si="453">BN188*3.5%/12</f>
        <v>3029.541667</v>
      </c>
      <c r="BO186" s="175">
        <f t="shared" si="453"/>
        <v>3026.041667</v>
      </c>
      <c r="BP186" s="175">
        <f t="shared" si="453"/>
        <v>3022.541667</v>
      </c>
      <c r="BQ186" s="175">
        <f t="shared" si="453"/>
        <v>3019.041667</v>
      </c>
      <c r="BR186" s="175">
        <f t="shared" si="453"/>
        <v>3015.541667</v>
      </c>
      <c r="BS186" s="175">
        <f t="shared" si="453"/>
        <v>3012.041667</v>
      </c>
      <c r="BT186" s="175">
        <f t="shared" si="453"/>
        <v>3008.541667</v>
      </c>
      <c r="BU186" s="175">
        <f t="shared" si="453"/>
        <v>3005.041667</v>
      </c>
      <c r="BV186" s="175">
        <f t="shared" si="453"/>
        <v>3001.541667</v>
      </c>
      <c r="BW186" s="175">
        <f t="shared" si="453"/>
        <v>2998.041667</v>
      </c>
      <c r="BX186" s="175">
        <f t="shared" si="453"/>
        <v>2994.541667</v>
      </c>
      <c r="BY186" s="175">
        <f t="shared" si="453"/>
        <v>2991.041667</v>
      </c>
      <c r="BZ186" s="169"/>
      <c r="CA186" s="169"/>
      <c r="CB186" s="39"/>
      <c r="CC186" s="166" t="s">
        <v>184</v>
      </c>
      <c r="CD186" s="175">
        <f t="shared" ref="CD186:CO186" si="454">CD188*5%/12</f>
        <v>0</v>
      </c>
      <c r="CE186" s="175">
        <f t="shared" si="454"/>
        <v>-5</v>
      </c>
      <c r="CF186" s="175">
        <f t="shared" si="454"/>
        <v>-10</v>
      </c>
      <c r="CG186" s="175">
        <f t="shared" si="454"/>
        <v>-15</v>
      </c>
      <c r="CH186" s="175">
        <f t="shared" si="454"/>
        <v>-20</v>
      </c>
      <c r="CI186" s="175">
        <f t="shared" si="454"/>
        <v>-25</v>
      </c>
      <c r="CJ186" s="175">
        <f t="shared" si="454"/>
        <v>-30</v>
      </c>
      <c r="CK186" s="175">
        <f t="shared" si="454"/>
        <v>-35</v>
      </c>
      <c r="CL186" s="175">
        <f t="shared" si="454"/>
        <v>-40</v>
      </c>
      <c r="CM186" s="175">
        <f t="shared" si="454"/>
        <v>-45</v>
      </c>
      <c r="CN186" s="175">
        <f t="shared" si="454"/>
        <v>-50</v>
      </c>
      <c r="CO186" s="175">
        <f t="shared" si="454"/>
        <v>-55</v>
      </c>
      <c r="CP186" s="176"/>
      <c r="CQ186" s="173"/>
      <c r="CR186" s="39"/>
    </row>
    <row r="187" ht="16.5" customHeight="1">
      <c r="A187" s="166" t="s">
        <v>185</v>
      </c>
      <c r="B187" s="167">
        <f t="shared" ref="B187:M187" si="455">B186+B185</f>
        <v>2640.833333</v>
      </c>
      <c r="C187" s="167">
        <f t="shared" si="455"/>
        <v>2637.333333</v>
      </c>
      <c r="D187" s="167">
        <f t="shared" si="455"/>
        <v>2633.833333</v>
      </c>
      <c r="E187" s="167">
        <f t="shared" si="455"/>
        <v>2630.333333</v>
      </c>
      <c r="F187" s="167">
        <f t="shared" si="455"/>
        <v>2626.833333</v>
      </c>
      <c r="G187" s="167">
        <f t="shared" si="455"/>
        <v>2623.333333</v>
      </c>
      <c r="H187" s="167">
        <f t="shared" si="455"/>
        <v>2619.833333</v>
      </c>
      <c r="I187" s="167">
        <f t="shared" si="455"/>
        <v>2616.333333</v>
      </c>
      <c r="J187" s="167">
        <f t="shared" si="455"/>
        <v>2612.833333</v>
      </c>
      <c r="K187" s="167">
        <f t="shared" si="455"/>
        <v>2609.333333</v>
      </c>
      <c r="L187" s="167">
        <f t="shared" si="455"/>
        <v>2605.833333</v>
      </c>
      <c r="M187" s="167">
        <f t="shared" si="455"/>
        <v>2602.333333</v>
      </c>
      <c r="N187" s="53" t="s">
        <v>185</v>
      </c>
      <c r="O187" s="340">
        <f>SUM(B187:M187)</f>
        <v>31459</v>
      </c>
      <c r="P187" s="39"/>
      <c r="Q187" s="166" t="s">
        <v>185</v>
      </c>
      <c r="R187" s="167">
        <f t="shared" ref="R187:AC187" si="456">R186+R185</f>
        <v>4043.75</v>
      </c>
      <c r="S187" s="167">
        <f t="shared" si="456"/>
        <v>4040.25</v>
      </c>
      <c r="T187" s="167">
        <f t="shared" si="456"/>
        <v>4036.75</v>
      </c>
      <c r="U187" s="167">
        <f t="shared" si="456"/>
        <v>4033.25</v>
      </c>
      <c r="V187" s="167">
        <f t="shared" si="456"/>
        <v>4029.75</v>
      </c>
      <c r="W187" s="167">
        <f t="shared" si="456"/>
        <v>4026.25</v>
      </c>
      <c r="X187" s="167">
        <f t="shared" si="456"/>
        <v>4022.75</v>
      </c>
      <c r="Y187" s="167">
        <f t="shared" si="456"/>
        <v>4019.25</v>
      </c>
      <c r="Z187" s="167">
        <f t="shared" si="456"/>
        <v>4015.75</v>
      </c>
      <c r="AA187" s="167">
        <f t="shared" si="456"/>
        <v>4012.25</v>
      </c>
      <c r="AB187" s="167">
        <f t="shared" si="456"/>
        <v>4008.75</v>
      </c>
      <c r="AC187" s="167">
        <f t="shared" si="456"/>
        <v>4005.25</v>
      </c>
      <c r="AD187" s="53" t="s">
        <v>185</v>
      </c>
      <c r="AE187" s="337">
        <f>SUM(R187:AC187)</f>
        <v>48294</v>
      </c>
      <c r="AF187" s="39"/>
      <c r="AG187" s="166" t="s">
        <v>185</v>
      </c>
      <c r="AH187" s="175">
        <f t="shared" ref="AH187:AS187" si="457">AH186+AH185</f>
        <v>3395.375</v>
      </c>
      <c r="AI187" s="175">
        <f t="shared" si="457"/>
        <v>3391.875</v>
      </c>
      <c r="AJ187" s="175">
        <f t="shared" si="457"/>
        <v>3388.375</v>
      </c>
      <c r="AK187" s="175">
        <f t="shared" si="457"/>
        <v>3384.875</v>
      </c>
      <c r="AL187" s="175">
        <f t="shared" si="457"/>
        <v>3381.375</v>
      </c>
      <c r="AM187" s="175">
        <f t="shared" si="457"/>
        <v>3377.875</v>
      </c>
      <c r="AN187" s="175">
        <f t="shared" si="457"/>
        <v>3374.375</v>
      </c>
      <c r="AO187" s="175">
        <f t="shared" si="457"/>
        <v>3370.875</v>
      </c>
      <c r="AP187" s="175">
        <f t="shared" si="457"/>
        <v>3367.375</v>
      </c>
      <c r="AQ187" s="175">
        <f t="shared" si="457"/>
        <v>3363.875</v>
      </c>
      <c r="AR187" s="175">
        <f t="shared" si="457"/>
        <v>3360.375</v>
      </c>
      <c r="AS187" s="175">
        <f t="shared" si="457"/>
        <v>2773.125</v>
      </c>
      <c r="AT187" s="180" t="s">
        <v>185</v>
      </c>
      <c r="AU187" s="184">
        <f>SUM(AH187:AS187)</f>
        <v>39929.75</v>
      </c>
      <c r="AV187" s="39"/>
      <c r="AW187" s="166" t="s">
        <v>185</v>
      </c>
      <c r="AX187" s="175">
        <f t="shared" ref="AX187:BI187" si="458">AX186+AX185</f>
        <v>5750</v>
      </c>
      <c r="AY187" s="175">
        <f t="shared" si="458"/>
        <v>5746.5</v>
      </c>
      <c r="AZ187" s="175">
        <f t="shared" si="458"/>
        <v>5743</v>
      </c>
      <c r="BA187" s="175">
        <f t="shared" si="458"/>
        <v>5739.5</v>
      </c>
      <c r="BB187" s="175">
        <f t="shared" si="458"/>
        <v>5736</v>
      </c>
      <c r="BC187" s="175">
        <f t="shared" si="458"/>
        <v>5732.5</v>
      </c>
      <c r="BD187" s="175">
        <f t="shared" si="458"/>
        <v>5729</v>
      </c>
      <c r="BE187" s="175">
        <f t="shared" si="458"/>
        <v>5725.5</v>
      </c>
      <c r="BF187" s="175">
        <f t="shared" si="458"/>
        <v>5722</v>
      </c>
      <c r="BG187" s="175">
        <f t="shared" si="458"/>
        <v>5718.5</v>
      </c>
      <c r="BH187" s="175">
        <f t="shared" si="458"/>
        <v>5715</v>
      </c>
      <c r="BI187" s="175">
        <f t="shared" si="458"/>
        <v>5711.5</v>
      </c>
      <c r="BJ187" s="180" t="s">
        <v>185</v>
      </c>
      <c r="BK187" s="341">
        <f>SUM(AX187:BI187)</f>
        <v>68769</v>
      </c>
      <c r="BL187" s="39"/>
      <c r="BM187" s="166" t="s">
        <v>185</v>
      </c>
      <c r="BN187" s="175">
        <f t="shared" ref="BN187:BY187" si="459">BN186+BN185</f>
        <v>4229.541667</v>
      </c>
      <c r="BO187" s="175">
        <f t="shared" si="459"/>
        <v>4226.041667</v>
      </c>
      <c r="BP187" s="175">
        <f t="shared" si="459"/>
        <v>4222.541667</v>
      </c>
      <c r="BQ187" s="175">
        <f t="shared" si="459"/>
        <v>4219.041667</v>
      </c>
      <c r="BR187" s="175">
        <f t="shared" si="459"/>
        <v>4215.541667</v>
      </c>
      <c r="BS187" s="175">
        <f t="shared" si="459"/>
        <v>4212.041667</v>
      </c>
      <c r="BT187" s="175">
        <f t="shared" si="459"/>
        <v>4208.541667</v>
      </c>
      <c r="BU187" s="175">
        <f t="shared" si="459"/>
        <v>4205.041667</v>
      </c>
      <c r="BV187" s="175">
        <f t="shared" si="459"/>
        <v>4201.541667</v>
      </c>
      <c r="BW187" s="175">
        <f t="shared" si="459"/>
        <v>4198.041667</v>
      </c>
      <c r="BX187" s="175">
        <f t="shared" si="459"/>
        <v>4194.541667</v>
      </c>
      <c r="BY187" s="175">
        <f t="shared" si="459"/>
        <v>4191.041667</v>
      </c>
      <c r="BZ187" s="180" t="s">
        <v>185</v>
      </c>
      <c r="CA187" s="183">
        <f>SUM(BN187:BY187)</f>
        <v>50523.5</v>
      </c>
      <c r="CB187" s="39"/>
      <c r="CC187" s="166" t="s">
        <v>185</v>
      </c>
      <c r="CD187" s="175">
        <f t="shared" ref="CD187:CO187" si="460">CD186+CD185</f>
        <v>1200</v>
      </c>
      <c r="CE187" s="175">
        <f t="shared" si="460"/>
        <v>1195</v>
      </c>
      <c r="CF187" s="175">
        <f t="shared" si="460"/>
        <v>1190</v>
      </c>
      <c r="CG187" s="175">
        <f t="shared" si="460"/>
        <v>1185</v>
      </c>
      <c r="CH187" s="175">
        <f t="shared" si="460"/>
        <v>1180</v>
      </c>
      <c r="CI187" s="175">
        <f t="shared" si="460"/>
        <v>1175</v>
      </c>
      <c r="CJ187" s="175">
        <f t="shared" si="460"/>
        <v>1170</v>
      </c>
      <c r="CK187" s="175">
        <f t="shared" si="460"/>
        <v>1165</v>
      </c>
      <c r="CL187" s="175">
        <f t="shared" si="460"/>
        <v>1160</v>
      </c>
      <c r="CM187" s="175">
        <f t="shared" si="460"/>
        <v>1155</v>
      </c>
      <c r="CN187" s="175">
        <f t="shared" si="460"/>
        <v>1150</v>
      </c>
      <c r="CO187" s="175">
        <f t="shared" si="460"/>
        <v>1145</v>
      </c>
      <c r="CP187" s="174" t="s">
        <v>185</v>
      </c>
      <c r="CQ187" s="184">
        <f>SUM(CD187:CO187)</f>
        <v>14070</v>
      </c>
      <c r="CR187" s="39"/>
    </row>
    <row r="188" ht="15.75" customHeight="1">
      <c r="A188" s="166" t="s">
        <v>186</v>
      </c>
      <c r="B188" s="167">
        <f>CreditParameters!H29</f>
        <v>494000</v>
      </c>
      <c r="C188" s="167">
        <f t="shared" ref="C188:M188" si="461">B188-B185</f>
        <v>492800</v>
      </c>
      <c r="D188" s="167">
        <f t="shared" si="461"/>
        <v>491600</v>
      </c>
      <c r="E188" s="167">
        <f t="shared" si="461"/>
        <v>490400</v>
      </c>
      <c r="F188" s="167">
        <f t="shared" si="461"/>
        <v>489200</v>
      </c>
      <c r="G188" s="167">
        <f t="shared" si="461"/>
        <v>488000</v>
      </c>
      <c r="H188" s="167">
        <f t="shared" si="461"/>
        <v>486800</v>
      </c>
      <c r="I188" s="167">
        <f t="shared" si="461"/>
        <v>485600</v>
      </c>
      <c r="J188" s="167">
        <f t="shared" si="461"/>
        <v>484400</v>
      </c>
      <c r="K188" s="167">
        <f t="shared" si="461"/>
        <v>483200</v>
      </c>
      <c r="L188" s="167">
        <f t="shared" si="461"/>
        <v>482000</v>
      </c>
      <c r="M188" s="167">
        <f t="shared" si="461"/>
        <v>480800</v>
      </c>
      <c r="N188" s="336" t="s">
        <v>36</v>
      </c>
      <c r="O188" s="336" t="s">
        <v>36</v>
      </c>
      <c r="P188" s="39"/>
      <c r="Q188" s="166" t="s">
        <v>186</v>
      </c>
      <c r="R188" s="167">
        <f>CreditParameters!K29</f>
        <v>975000</v>
      </c>
      <c r="S188" s="167">
        <f t="shared" ref="S188:AC188" si="462">R188-R185</f>
        <v>973800</v>
      </c>
      <c r="T188" s="167">
        <f t="shared" si="462"/>
        <v>972600</v>
      </c>
      <c r="U188" s="167">
        <f t="shared" si="462"/>
        <v>971400</v>
      </c>
      <c r="V188" s="167">
        <f t="shared" si="462"/>
        <v>970200</v>
      </c>
      <c r="W188" s="167">
        <f t="shared" si="462"/>
        <v>969000</v>
      </c>
      <c r="X188" s="167">
        <f t="shared" si="462"/>
        <v>967800</v>
      </c>
      <c r="Y188" s="167">
        <f t="shared" si="462"/>
        <v>966600</v>
      </c>
      <c r="Z188" s="167">
        <f t="shared" si="462"/>
        <v>965400</v>
      </c>
      <c r="AA188" s="167">
        <f t="shared" si="462"/>
        <v>964200</v>
      </c>
      <c r="AB188" s="167">
        <f t="shared" si="462"/>
        <v>963000</v>
      </c>
      <c r="AC188" s="167">
        <f t="shared" si="462"/>
        <v>961800</v>
      </c>
      <c r="AD188" s="336" t="s">
        <v>36</v>
      </c>
      <c r="AE188" s="342" t="s">
        <v>36</v>
      </c>
      <c r="AF188" s="39"/>
      <c r="AG188" s="166" t="s">
        <v>186</v>
      </c>
      <c r="AH188" s="175">
        <f>CreditParameters!N29</f>
        <v>752700</v>
      </c>
      <c r="AI188" s="175">
        <f t="shared" ref="AI188:AS188" si="463">AH188-AH185</f>
        <v>751500</v>
      </c>
      <c r="AJ188" s="175">
        <f t="shared" si="463"/>
        <v>750300</v>
      </c>
      <c r="AK188" s="175">
        <f t="shared" si="463"/>
        <v>749100</v>
      </c>
      <c r="AL188" s="175">
        <f t="shared" si="463"/>
        <v>747900</v>
      </c>
      <c r="AM188" s="175">
        <f t="shared" si="463"/>
        <v>746700</v>
      </c>
      <c r="AN188" s="175">
        <f t="shared" si="463"/>
        <v>745500</v>
      </c>
      <c r="AO188" s="175">
        <f t="shared" si="463"/>
        <v>744300</v>
      </c>
      <c r="AP188" s="175">
        <f t="shared" si="463"/>
        <v>743100</v>
      </c>
      <c r="AQ188" s="175">
        <f t="shared" si="463"/>
        <v>741900</v>
      </c>
      <c r="AR188" s="175">
        <f t="shared" si="463"/>
        <v>740700</v>
      </c>
      <c r="AS188" s="175">
        <f t="shared" si="463"/>
        <v>739500</v>
      </c>
      <c r="AT188" s="169"/>
      <c r="AU188" s="173"/>
      <c r="AV188" s="39"/>
      <c r="AW188" s="166" t="s">
        <v>186</v>
      </c>
      <c r="AX188" s="175">
        <f>CreditParameters!B39</f>
        <v>1560000</v>
      </c>
      <c r="AY188" s="175">
        <f t="shared" ref="AY188:BI188" si="464">AX188-AX185</f>
        <v>1558800</v>
      </c>
      <c r="AZ188" s="175">
        <f t="shared" si="464"/>
        <v>1557600</v>
      </c>
      <c r="BA188" s="175">
        <f t="shared" si="464"/>
        <v>1556400</v>
      </c>
      <c r="BB188" s="175">
        <f t="shared" si="464"/>
        <v>1555200</v>
      </c>
      <c r="BC188" s="175">
        <f t="shared" si="464"/>
        <v>1554000</v>
      </c>
      <c r="BD188" s="175">
        <f t="shared" si="464"/>
        <v>1552800</v>
      </c>
      <c r="BE188" s="175">
        <f t="shared" si="464"/>
        <v>1551600</v>
      </c>
      <c r="BF188" s="175">
        <f t="shared" si="464"/>
        <v>1550400</v>
      </c>
      <c r="BG188" s="175">
        <f t="shared" si="464"/>
        <v>1549200</v>
      </c>
      <c r="BH188" s="175">
        <f t="shared" si="464"/>
        <v>1548000</v>
      </c>
      <c r="BI188" s="175">
        <f t="shared" si="464"/>
        <v>1546800</v>
      </c>
      <c r="BJ188" s="169"/>
      <c r="BK188" s="343"/>
      <c r="BL188" s="39"/>
      <c r="BM188" s="166" t="s">
        <v>186</v>
      </c>
      <c r="BN188" s="175">
        <f>CreditParameters!E39</f>
        <v>1038700</v>
      </c>
      <c r="BO188" s="175">
        <f t="shared" ref="BO188:BY188" si="465">BN188-BN185</f>
        <v>1037500</v>
      </c>
      <c r="BP188" s="175">
        <f t="shared" si="465"/>
        <v>1036300</v>
      </c>
      <c r="BQ188" s="175">
        <f t="shared" si="465"/>
        <v>1035100</v>
      </c>
      <c r="BR188" s="175">
        <f t="shared" si="465"/>
        <v>1033900</v>
      </c>
      <c r="BS188" s="175">
        <f t="shared" si="465"/>
        <v>1032700</v>
      </c>
      <c r="BT188" s="175">
        <f t="shared" si="465"/>
        <v>1031500</v>
      </c>
      <c r="BU188" s="175">
        <f t="shared" si="465"/>
        <v>1030300</v>
      </c>
      <c r="BV188" s="175">
        <f t="shared" si="465"/>
        <v>1029100</v>
      </c>
      <c r="BW188" s="175">
        <f t="shared" si="465"/>
        <v>1027900</v>
      </c>
      <c r="BX188" s="175">
        <f t="shared" si="465"/>
        <v>1026700</v>
      </c>
      <c r="BY188" s="175">
        <f t="shared" si="465"/>
        <v>1025500</v>
      </c>
      <c r="BZ188" s="169"/>
      <c r="CA188" s="185"/>
      <c r="CB188" s="39"/>
      <c r="CC188" s="166" t="s">
        <v>186</v>
      </c>
      <c r="CD188" s="175" t="str">
        <f>Angebotspaket!BA200</f>
        <v/>
      </c>
      <c r="CE188" s="175">
        <f t="shared" ref="CE188:CO188" si="466">CD188-CD185</f>
        <v>-1200</v>
      </c>
      <c r="CF188" s="175">
        <f t="shared" si="466"/>
        <v>-2400</v>
      </c>
      <c r="CG188" s="175">
        <f t="shared" si="466"/>
        <v>-3600</v>
      </c>
      <c r="CH188" s="175">
        <f t="shared" si="466"/>
        <v>-4800</v>
      </c>
      <c r="CI188" s="175">
        <f t="shared" si="466"/>
        <v>-6000</v>
      </c>
      <c r="CJ188" s="175">
        <f t="shared" si="466"/>
        <v>-7200</v>
      </c>
      <c r="CK188" s="175">
        <f t="shared" si="466"/>
        <v>-8400</v>
      </c>
      <c r="CL188" s="175">
        <f t="shared" si="466"/>
        <v>-9600</v>
      </c>
      <c r="CM188" s="175">
        <f t="shared" si="466"/>
        <v>-10800</v>
      </c>
      <c r="CN188" s="175">
        <f t="shared" si="466"/>
        <v>-12000</v>
      </c>
      <c r="CO188" s="175">
        <f t="shared" si="466"/>
        <v>-13200</v>
      </c>
      <c r="CP188" s="186"/>
      <c r="CQ188" s="173"/>
      <c r="CR188" s="39"/>
    </row>
    <row r="189" ht="16.5" customHeight="1">
      <c r="A189" s="166" t="s">
        <v>187</v>
      </c>
      <c r="B189" s="167">
        <v>4500.0</v>
      </c>
      <c r="C189" s="167">
        <v>4500.0</v>
      </c>
      <c r="D189" s="167">
        <v>4500.0</v>
      </c>
      <c r="E189" s="167">
        <v>4500.0</v>
      </c>
      <c r="F189" s="167">
        <v>4500.0</v>
      </c>
      <c r="G189" s="167">
        <v>4500.0</v>
      </c>
      <c r="H189" s="167">
        <v>4500.0</v>
      </c>
      <c r="I189" s="167">
        <v>4500.0</v>
      </c>
      <c r="J189" s="167">
        <v>4500.0</v>
      </c>
      <c r="K189" s="167">
        <v>4500.0</v>
      </c>
      <c r="L189" s="167">
        <v>4500.0</v>
      </c>
      <c r="M189" s="167">
        <v>4500.0</v>
      </c>
      <c r="N189" s="344"/>
      <c r="O189" s="340">
        <f>SUM(B189:M189)</f>
        <v>54000</v>
      </c>
      <c r="P189" s="39"/>
      <c r="Q189" s="166" t="s">
        <v>187</v>
      </c>
      <c r="R189" s="167">
        <v>4500.0</v>
      </c>
      <c r="S189" s="167">
        <v>4500.0</v>
      </c>
      <c r="T189" s="167">
        <v>4500.0</v>
      </c>
      <c r="U189" s="167">
        <v>4500.0</v>
      </c>
      <c r="V189" s="167">
        <v>4500.0</v>
      </c>
      <c r="W189" s="167">
        <v>4500.0</v>
      </c>
      <c r="X189" s="167">
        <v>4500.0</v>
      </c>
      <c r="Y189" s="167">
        <v>4500.0</v>
      </c>
      <c r="Z189" s="167">
        <v>4500.0</v>
      </c>
      <c r="AA189" s="167">
        <v>4500.0</v>
      </c>
      <c r="AB189" s="167">
        <v>4500.0</v>
      </c>
      <c r="AC189" s="167">
        <v>4500.0</v>
      </c>
      <c r="AD189" s="166" t="s">
        <v>187</v>
      </c>
      <c r="AE189" s="337">
        <f>SUM(R189:AC189)</f>
        <v>54000</v>
      </c>
      <c r="AF189" s="39"/>
      <c r="AG189" s="166" t="s">
        <v>187</v>
      </c>
      <c r="AH189" s="175">
        <v>5100.0</v>
      </c>
      <c r="AI189" s="175">
        <v>5100.0</v>
      </c>
      <c r="AJ189" s="175">
        <v>5100.0</v>
      </c>
      <c r="AK189" s="175">
        <v>5100.0</v>
      </c>
      <c r="AL189" s="175">
        <v>5100.0</v>
      </c>
      <c r="AM189" s="175">
        <v>5100.0</v>
      </c>
      <c r="AN189" s="175">
        <v>5100.0</v>
      </c>
      <c r="AO189" s="175">
        <v>5100.0</v>
      </c>
      <c r="AP189" s="175">
        <v>5100.0</v>
      </c>
      <c r="AQ189" s="175">
        <v>5100.0</v>
      </c>
      <c r="AR189" s="175">
        <v>5100.0</v>
      </c>
      <c r="AS189" s="175">
        <v>5100.0</v>
      </c>
      <c r="AT189" s="180" t="s">
        <v>188</v>
      </c>
      <c r="AU189" s="184">
        <f>SUM(AH189:AS189)</f>
        <v>61200</v>
      </c>
      <c r="AV189" s="39"/>
      <c r="AW189" s="166" t="s">
        <v>187</v>
      </c>
      <c r="AX189" s="175">
        <v>6500.0</v>
      </c>
      <c r="AY189" s="175">
        <v>6500.0</v>
      </c>
      <c r="AZ189" s="175">
        <v>6500.0</v>
      </c>
      <c r="BA189" s="175">
        <v>6500.0</v>
      </c>
      <c r="BB189" s="175">
        <v>6500.0</v>
      </c>
      <c r="BC189" s="175">
        <v>6500.0</v>
      </c>
      <c r="BD189" s="175">
        <v>6500.0</v>
      </c>
      <c r="BE189" s="175">
        <v>6500.0</v>
      </c>
      <c r="BF189" s="175">
        <v>6500.0</v>
      </c>
      <c r="BG189" s="175">
        <v>6500.0</v>
      </c>
      <c r="BH189" s="175">
        <v>6500.0</v>
      </c>
      <c r="BI189" s="175">
        <v>6500.0</v>
      </c>
      <c r="BJ189" s="180" t="s">
        <v>188</v>
      </c>
      <c r="BK189" s="341">
        <f>SUM(AX189:BI189)</f>
        <v>78000</v>
      </c>
      <c r="BL189" s="39"/>
      <c r="BM189" s="166" t="s">
        <v>187</v>
      </c>
      <c r="BN189" s="175">
        <v>7100.0</v>
      </c>
      <c r="BO189" s="175">
        <v>7100.0</v>
      </c>
      <c r="BP189" s="175">
        <v>7100.0</v>
      </c>
      <c r="BQ189" s="175">
        <v>7100.0</v>
      </c>
      <c r="BR189" s="175">
        <v>7100.0</v>
      </c>
      <c r="BS189" s="175">
        <v>7100.0</v>
      </c>
      <c r="BT189" s="175">
        <v>7100.0</v>
      </c>
      <c r="BU189" s="175">
        <v>7100.0</v>
      </c>
      <c r="BV189" s="175">
        <v>7100.0</v>
      </c>
      <c r="BW189" s="175">
        <v>7100.0</v>
      </c>
      <c r="BX189" s="175">
        <v>7100.0</v>
      </c>
      <c r="BY189" s="175">
        <v>7100.0</v>
      </c>
      <c r="BZ189" s="180" t="s">
        <v>188</v>
      </c>
      <c r="CA189" s="183">
        <f>SUM(BN189:BY189)</f>
        <v>85200</v>
      </c>
      <c r="CB189" s="39"/>
      <c r="CC189" s="166" t="s">
        <v>187</v>
      </c>
      <c r="CD189" s="175">
        <v>980000.0</v>
      </c>
      <c r="CE189" s="175">
        <v>980000.0</v>
      </c>
      <c r="CF189" s="175">
        <v>980000.0</v>
      </c>
      <c r="CG189" s="175">
        <v>980000.0</v>
      </c>
      <c r="CH189" s="175">
        <v>980000.0</v>
      </c>
      <c r="CI189" s="175">
        <v>980000.0</v>
      </c>
      <c r="CJ189" s="175">
        <v>980000.0</v>
      </c>
      <c r="CK189" s="175">
        <v>980000.0</v>
      </c>
      <c r="CL189" s="175">
        <v>980000.0</v>
      </c>
      <c r="CM189" s="175">
        <v>980000.0</v>
      </c>
      <c r="CN189" s="175">
        <v>980000.0</v>
      </c>
      <c r="CO189" s="175">
        <v>980000.0</v>
      </c>
      <c r="CP189" s="187" t="s">
        <v>189</v>
      </c>
      <c r="CQ189" s="184">
        <f>SUM(CD189:CO189)</f>
        <v>11760000</v>
      </c>
      <c r="CR189" s="39"/>
    </row>
    <row r="190" ht="15.75" customHeight="1">
      <c r="A190" s="188" t="s">
        <v>169</v>
      </c>
      <c r="B190" s="158" t="s">
        <v>170</v>
      </c>
      <c r="C190" s="158" t="s">
        <v>171</v>
      </c>
      <c r="D190" s="158" t="s">
        <v>172</v>
      </c>
      <c r="E190" s="158" t="s">
        <v>173</v>
      </c>
      <c r="F190" s="158" t="s">
        <v>174</v>
      </c>
      <c r="G190" s="158" t="s">
        <v>175</v>
      </c>
      <c r="H190" s="158" t="s">
        <v>176</v>
      </c>
      <c r="I190" s="158" t="s">
        <v>177</v>
      </c>
      <c r="J190" s="158" t="s">
        <v>178</v>
      </c>
      <c r="K190" s="158" t="s">
        <v>179</v>
      </c>
      <c r="L190" s="158" t="s">
        <v>180</v>
      </c>
      <c r="M190" s="159" t="s">
        <v>181</v>
      </c>
      <c r="N190" s="336" t="s">
        <v>36</v>
      </c>
      <c r="O190" s="336" t="s">
        <v>36</v>
      </c>
      <c r="P190" s="39"/>
      <c r="Q190" s="188" t="s">
        <v>169</v>
      </c>
      <c r="R190" s="158" t="s">
        <v>170</v>
      </c>
      <c r="S190" s="158" t="s">
        <v>171</v>
      </c>
      <c r="T190" s="158" t="s">
        <v>172</v>
      </c>
      <c r="U190" s="158" t="s">
        <v>173</v>
      </c>
      <c r="V190" s="158" t="s">
        <v>174</v>
      </c>
      <c r="W190" s="158" t="s">
        <v>175</v>
      </c>
      <c r="X190" s="158" t="s">
        <v>176</v>
      </c>
      <c r="Y190" s="158" t="s">
        <v>177</v>
      </c>
      <c r="Z190" s="158" t="s">
        <v>178</v>
      </c>
      <c r="AA190" s="158" t="s">
        <v>179</v>
      </c>
      <c r="AB190" s="158" t="s">
        <v>180</v>
      </c>
      <c r="AC190" s="159" t="s">
        <v>181</v>
      </c>
      <c r="AD190" s="336" t="s">
        <v>36</v>
      </c>
      <c r="AE190" s="342" t="s">
        <v>36</v>
      </c>
      <c r="AF190" s="39"/>
      <c r="AG190" s="188" t="s">
        <v>169</v>
      </c>
      <c r="AH190" s="158" t="s">
        <v>170</v>
      </c>
      <c r="AI190" s="158" t="s">
        <v>171</v>
      </c>
      <c r="AJ190" s="158" t="s">
        <v>172</v>
      </c>
      <c r="AK190" s="158" t="s">
        <v>173</v>
      </c>
      <c r="AL190" s="158" t="s">
        <v>174</v>
      </c>
      <c r="AM190" s="158" t="s">
        <v>175</v>
      </c>
      <c r="AN190" s="158" t="s">
        <v>176</v>
      </c>
      <c r="AO190" s="158" t="s">
        <v>177</v>
      </c>
      <c r="AP190" s="158" t="s">
        <v>178</v>
      </c>
      <c r="AQ190" s="158" t="s">
        <v>179</v>
      </c>
      <c r="AR190" s="158" t="s">
        <v>180</v>
      </c>
      <c r="AS190" s="159" t="s">
        <v>181</v>
      </c>
      <c r="AT190" s="169"/>
      <c r="AU190" s="173"/>
      <c r="AV190" s="39"/>
      <c r="AW190" s="188" t="s">
        <v>169</v>
      </c>
      <c r="AX190" s="158" t="s">
        <v>170</v>
      </c>
      <c r="AY190" s="158" t="s">
        <v>171</v>
      </c>
      <c r="AZ190" s="158" t="s">
        <v>172</v>
      </c>
      <c r="BA190" s="158" t="s">
        <v>173</v>
      </c>
      <c r="BB190" s="158" t="s">
        <v>174</v>
      </c>
      <c r="BC190" s="158" t="s">
        <v>175</v>
      </c>
      <c r="BD190" s="158" t="s">
        <v>176</v>
      </c>
      <c r="BE190" s="158" t="s">
        <v>177</v>
      </c>
      <c r="BF190" s="158" t="s">
        <v>178</v>
      </c>
      <c r="BG190" s="158" t="s">
        <v>179</v>
      </c>
      <c r="BH190" s="158" t="s">
        <v>180</v>
      </c>
      <c r="BI190" s="159" t="s">
        <v>181</v>
      </c>
      <c r="BJ190" s="169"/>
      <c r="BK190" s="343"/>
      <c r="BL190" s="39"/>
      <c r="BM190" s="188" t="s">
        <v>169</v>
      </c>
      <c r="BN190" s="158" t="s">
        <v>170</v>
      </c>
      <c r="BO190" s="158" t="s">
        <v>171</v>
      </c>
      <c r="BP190" s="158" t="s">
        <v>172</v>
      </c>
      <c r="BQ190" s="158" t="s">
        <v>173</v>
      </c>
      <c r="BR190" s="158" t="s">
        <v>174</v>
      </c>
      <c r="BS190" s="158" t="s">
        <v>175</v>
      </c>
      <c r="BT190" s="158" t="s">
        <v>176</v>
      </c>
      <c r="BU190" s="158" t="s">
        <v>177</v>
      </c>
      <c r="BV190" s="158" t="s">
        <v>178</v>
      </c>
      <c r="BW190" s="158" t="s">
        <v>179</v>
      </c>
      <c r="BX190" s="158" t="s">
        <v>180</v>
      </c>
      <c r="BY190" s="159" t="s">
        <v>181</v>
      </c>
      <c r="BZ190" s="169"/>
      <c r="CA190" s="185"/>
      <c r="CB190" s="39"/>
      <c r="CC190" s="188" t="s">
        <v>169</v>
      </c>
      <c r="CD190" s="158" t="s">
        <v>170</v>
      </c>
      <c r="CE190" s="158" t="s">
        <v>171</v>
      </c>
      <c r="CF190" s="158" t="s">
        <v>172</v>
      </c>
      <c r="CG190" s="158" t="s">
        <v>173</v>
      </c>
      <c r="CH190" s="158" t="s">
        <v>174</v>
      </c>
      <c r="CI190" s="158" t="s">
        <v>175</v>
      </c>
      <c r="CJ190" s="158" t="s">
        <v>176</v>
      </c>
      <c r="CK190" s="158" t="s">
        <v>177</v>
      </c>
      <c r="CL190" s="158" t="s">
        <v>178</v>
      </c>
      <c r="CM190" s="158" t="s">
        <v>179</v>
      </c>
      <c r="CN190" s="158" t="s">
        <v>180</v>
      </c>
      <c r="CO190" s="159" t="s">
        <v>181</v>
      </c>
      <c r="CP190" s="200"/>
      <c r="CQ190" s="173"/>
      <c r="CR190" s="39"/>
    </row>
    <row r="191" ht="16.5" customHeight="1">
      <c r="A191" s="166" t="s">
        <v>182</v>
      </c>
      <c r="B191" s="167">
        <v>1200.0</v>
      </c>
      <c r="C191" s="167">
        <v>1200.0</v>
      </c>
      <c r="D191" s="167">
        <v>1200.0</v>
      </c>
      <c r="E191" s="167">
        <v>1200.0</v>
      </c>
      <c r="F191" s="167">
        <v>1200.0</v>
      </c>
      <c r="G191" s="167">
        <v>1200.0</v>
      </c>
      <c r="H191" s="167">
        <v>1200.0</v>
      </c>
      <c r="I191" s="167">
        <v>1200.0</v>
      </c>
      <c r="J191" s="167">
        <v>1200.0</v>
      </c>
      <c r="K191" s="167">
        <v>1200.0</v>
      </c>
      <c r="L191" s="167">
        <v>1200.0</v>
      </c>
      <c r="M191" s="167">
        <v>1200.0</v>
      </c>
      <c r="N191" s="202" t="s">
        <v>190</v>
      </c>
      <c r="O191" s="345">
        <f>O189-O187</f>
        <v>22541</v>
      </c>
      <c r="P191" s="39"/>
      <c r="Q191" s="166" t="s">
        <v>182</v>
      </c>
      <c r="R191" s="167">
        <v>1200.0</v>
      </c>
      <c r="S191" s="167">
        <v>1200.0</v>
      </c>
      <c r="T191" s="167">
        <v>1200.0</v>
      </c>
      <c r="U191" s="167">
        <v>1200.0</v>
      </c>
      <c r="V191" s="167">
        <v>1200.0</v>
      </c>
      <c r="W191" s="167">
        <v>1200.0</v>
      </c>
      <c r="X191" s="167">
        <v>1200.0</v>
      </c>
      <c r="Y191" s="167">
        <v>1200.0</v>
      </c>
      <c r="Z191" s="167">
        <v>1200.0</v>
      </c>
      <c r="AA191" s="167">
        <v>1200.0</v>
      </c>
      <c r="AB191" s="167">
        <v>1200.0</v>
      </c>
      <c r="AC191" s="167">
        <v>1200.0</v>
      </c>
      <c r="AD191" s="206" t="s">
        <v>190</v>
      </c>
      <c r="AE191" s="337">
        <f>AE189-AE187</f>
        <v>5706</v>
      </c>
      <c r="AF191" s="39"/>
      <c r="AG191" s="166" t="s">
        <v>182</v>
      </c>
      <c r="AH191" s="175">
        <f t="shared" ref="AH191:AS191" si="467">AH194*1%/12</f>
        <v>615.7364583</v>
      </c>
      <c r="AI191" s="175">
        <f t="shared" si="467"/>
        <v>615.2233446</v>
      </c>
      <c r="AJ191" s="175">
        <f t="shared" si="467"/>
        <v>614.7106585</v>
      </c>
      <c r="AK191" s="175">
        <f t="shared" si="467"/>
        <v>614.1983996</v>
      </c>
      <c r="AL191" s="175">
        <f t="shared" si="467"/>
        <v>613.6865676</v>
      </c>
      <c r="AM191" s="175">
        <f t="shared" si="467"/>
        <v>613.1751621</v>
      </c>
      <c r="AN191" s="175">
        <f t="shared" si="467"/>
        <v>612.6641828</v>
      </c>
      <c r="AO191" s="175">
        <f t="shared" si="467"/>
        <v>612.1536294</v>
      </c>
      <c r="AP191" s="175">
        <f t="shared" si="467"/>
        <v>611.6435013</v>
      </c>
      <c r="AQ191" s="175">
        <f t="shared" si="467"/>
        <v>611.1337984</v>
      </c>
      <c r="AR191" s="175">
        <f t="shared" si="467"/>
        <v>610.6245202</v>
      </c>
      <c r="AS191" s="175">
        <f t="shared" si="467"/>
        <v>610.1156665</v>
      </c>
      <c r="AT191" s="191" t="s">
        <v>190</v>
      </c>
      <c r="AU191" s="184">
        <f>AU189-AU187</f>
        <v>21270.25</v>
      </c>
      <c r="AV191" s="39"/>
      <c r="AW191" s="166" t="s">
        <v>182</v>
      </c>
      <c r="AX191" s="167">
        <v>1200.0</v>
      </c>
      <c r="AY191" s="167">
        <v>1200.0</v>
      </c>
      <c r="AZ191" s="167">
        <v>1200.0</v>
      </c>
      <c r="BA191" s="167">
        <v>1200.0</v>
      </c>
      <c r="BB191" s="167">
        <v>1200.0</v>
      </c>
      <c r="BC191" s="167">
        <v>1200.0</v>
      </c>
      <c r="BD191" s="167">
        <v>1200.0</v>
      </c>
      <c r="BE191" s="167">
        <v>1200.0</v>
      </c>
      <c r="BF191" s="167">
        <v>1200.0</v>
      </c>
      <c r="BG191" s="167">
        <v>1200.0</v>
      </c>
      <c r="BH191" s="167">
        <v>1200.0</v>
      </c>
      <c r="BI191" s="167">
        <v>1200.0</v>
      </c>
      <c r="BJ191" s="191" t="s">
        <v>190</v>
      </c>
      <c r="BK191" s="346">
        <f>BK189-BK187</f>
        <v>9231</v>
      </c>
      <c r="BL191" s="39"/>
      <c r="BM191" s="166" t="s">
        <v>182</v>
      </c>
      <c r="BN191" s="167">
        <v>1200.0</v>
      </c>
      <c r="BO191" s="167">
        <v>1200.0</v>
      </c>
      <c r="BP191" s="167">
        <v>1200.0</v>
      </c>
      <c r="BQ191" s="167">
        <v>1200.0</v>
      </c>
      <c r="BR191" s="167">
        <v>1200.0</v>
      </c>
      <c r="BS191" s="167">
        <v>1200.0</v>
      </c>
      <c r="BT191" s="167">
        <v>1200.0</v>
      </c>
      <c r="BU191" s="167">
        <v>1200.0</v>
      </c>
      <c r="BV191" s="167">
        <v>1200.0</v>
      </c>
      <c r="BW191" s="167">
        <v>1200.0</v>
      </c>
      <c r="BX191" s="167">
        <v>1200.0</v>
      </c>
      <c r="BY191" s="167">
        <v>1200.0</v>
      </c>
      <c r="BZ191" s="191" t="s">
        <v>190</v>
      </c>
      <c r="CA191" s="193">
        <f>CA189-CA187</f>
        <v>34676.5</v>
      </c>
      <c r="CB191" s="39"/>
      <c r="CC191" s="166" t="s">
        <v>182</v>
      </c>
      <c r="CD191" s="167">
        <v>1200.0</v>
      </c>
      <c r="CE191" s="167">
        <v>1200.0</v>
      </c>
      <c r="CF191" s="167">
        <v>1200.0</v>
      </c>
      <c r="CG191" s="167">
        <v>1200.0</v>
      </c>
      <c r="CH191" s="167">
        <v>1200.0</v>
      </c>
      <c r="CI191" s="167">
        <v>1200.0</v>
      </c>
      <c r="CJ191" s="167">
        <v>1200.0</v>
      </c>
      <c r="CK191" s="167">
        <v>1200.0</v>
      </c>
      <c r="CL191" s="167">
        <v>1200.0</v>
      </c>
      <c r="CM191" s="167">
        <v>1200.0</v>
      </c>
      <c r="CN191" s="167">
        <v>1200.0</v>
      </c>
      <c r="CO191" s="167">
        <v>1200.0</v>
      </c>
      <c r="CP191" s="174" t="s">
        <v>183</v>
      </c>
      <c r="CQ191" s="184">
        <f>CQ189-CQ187</f>
        <v>11745930</v>
      </c>
      <c r="CR191" s="39"/>
    </row>
    <row r="192" ht="15.75" customHeight="1">
      <c r="A192" s="166" t="s">
        <v>184</v>
      </c>
      <c r="B192" s="167">
        <f t="shared" ref="B192:M192" si="468">B194*3.5%/12</f>
        <v>1398.833333</v>
      </c>
      <c r="C192" s="167">
        <f t="shared" si="468"/>
        <v>1395.333333</v>
      </c>
      <c r="D192" s="167">
        <f t="shared" si="468"/>
        <v>1391.833333</v>
      </c>
      <c r="E192" s="167">
        <f t="shared" si="468"/>
        <v>1388.333333</v>
      </c>
      <c r="F192" s="167">
        <f t="shared" si="468"/>
        <v>1384.833333</v>
      </c>
      <c r="G192" s="167">
        <f t="shared" si="468"/>
        <v>1381.333333</v>
      </c>
      <c r="H192" s="167">
        <f t="shared" si="468"/>
        <v>1377.833333</v>
      </c>
      <c r="I192" s="167">
        <f t="shared" si="468"/>
        <v>1374.333333</v>
      </c>
      <c r="J192" s="167">
        <f t="shared" si="468"/>
        <v>1370.833333</v>
      </c>
      <c r="K192" s="167">
        <f t="shared" si="468"/>
        <v>1367.333333</v>
      </c>
      <c r="L192" s="167">
        <f t="shared" si="468"/>
        <v>1363.833333</v>
      </c>
      <c r="M192" s="167">
        <f t="shared" si="468"/>
        <v>1360.333333</v>
      </c>
      <c r="N192" s="336" t="s">
        <v>36</v>
      </c>
      <c r="O192" s="336" t="s">
        <v>36</v>
      </c>
      <c r="P192" s="39"/>
      <c r="Q192" s="166" t="s">
        <v>184</v>
      </c>
      <c r="R192" s="167">
        <f t="shared" ref="R192:AC192" si="469">R194*3.5%/12</f>
        <v>2801.75</v>
      </c>
      <c r="S192" s="167">
        <f t="shared" si="469"/>
        <v>2798.25</v>
      </c>
      <c r="T192" s="167">
        <f t="shared" si="469"/>
        <v>2794.75</v>
      </c>
      <c r="U192" s="167">
        <f t="shared" si="469"/>
        <v>2791.25</v>
      </c>
      <c r="V192" s="167">
        <f t="shared" si="469"/>
        <v>2787.75</v>
      </c>
      <c r="W192" s="167">
        <f t="shared" si="469"/>
        <v>2784.25</v>
      </c>
      <c r="X192" s="167">
        <f t="shared" si="469"/>
        <v>2780.75</v>
      </c>
      <c r="Y192" s="167">
        <f t="shared" si="469"/>
        <v>2777.25</v>
      </c>
      <c r="Z192" s="167">
        <f t="shared" si="469"/>
        <v>2773.75</v>
      </c>
      <c r="AA192" s="167">
        <f t="shared" si="469"/>
        <v>2770.25</v>
      </c>
      <c r="AB192" s="167">
        <f t="shared" si="469"/>
        <v>2766.75</v>
      </c>
      <c r="AC192" s="167">
        <f t="shared" si="469"/>
        <v>2763.25</v>
      </c>
      <c r="AD192" s="336" t="s">
        <v>36</v>
      </c>
      <c r="AE192" s="342" t="s">
        <v>36</v>
      </c>
      <c r="AF192" s="39"/>
      <c r="AG192" s="166" t="s">
        <v>184</v>
      </c>
      <c r="AH192" s="175">
        <f t="shared" ref="AH192:AS192" si="470">AH194*3.5%/12</f>
        <v>2155.077604</v>
      </c>
      <c r="AI192" s="175">
        <f t="shared" si="470"/>
        <v>2153.281706</v>
      </c>
      <c r="AJ192" s="175">
        <f t="shared" si="470"/>
        <v>2151.487305</v>
      </c>
      <c r="AK192" s="175">
        <f t="shared" si="470"/>
        <v>2149.694399</v>
      </c>
      <c r="AL192" s="175">
        <f t="shared" si="470"/>
        <v>2147.902987</v>
      </c>
      <c r="AM192" s="175">
        <f t="shared" si="470"/>
        <v>2146.113067</v>
      </c>
      <c r="AN192" s="175">
        <f t="shared" si="470"/>
        <v>2144.32464</v>
      </c>
      <c r="AO192" s="175">
        <f t="shared" si="470"/>
        <v>2142.537703</v>
      </c>
      <c r="AP192" s="175">
        <f t="shared" si="470"/>
        <v>2140.752255</v>
      </c>
      <c r="AQ192" s="175">
        <f t="shared" si="470"/>
        <v>2138.968294</v>
      </c>
      <c r="AR192" s="175">
        <f t="shared" si="470"/>
        <v>2137.185821</v>
      </c>
      <c r="AS192" s="175">
        <f t="shared" si="470"/>
        <v>2135.404833</v>
      </c>
      <c r="AT192" s="169"/>
      <c r="AU192" s="173"/>
      <c r="AV192" s="39"/>
      <c r="AW192" s="166" t="s">
        <v>184</v>
      </c>
      <c r="AX192" s="175">
        <f t="shared" ref="AX192:BI192" si="471">AX194*3.5%/12</f>
        <v>4508</v>
      </c>
      <c r="AY192" s="175">
        <f t="shared" si="471"/>
        <v>4504.5</v>
      </c>
      <c r="AZ192" s="175">
        <f t="shared" si="471"/>
        <v>4501</v>
      </c>
      <c r="BA192" s="175">
        <f t="shared" si="471"/>
        <v>4497.5</v>
      </c>
      <c r="BB192" s="175">
        <f t="shared" si="471"/>
        <v>4494</v>
      </c>
      <c r="BC192" s="175">
        <f t="shared" si="471"/>
        <v>4490.5</v>
      </c>
      <c r="BD192" s="175">
        <f t="shared" si="471"/>
        <v>4487</v>
      </c>
      <c r="BE192" s="175">
        <f t="shared" si="471"/>
        <v>4483.5</v>
      </c>
      <c r="BF192" s="175">
        <f t="shared" si="471"/>
        <v>4480</v>
      </c>
      <c r="BG192" s="175">
        <f t="shared" si="471"/>
        <v>4476.5</v>
      </c>
      <c r="BH192" s="175">
        <f t="shared" si="471"/>
        <v>4473</v>
      </c>
      <c r="BI192" s="175">
        <f t="shared" si="471"/>
        <v>4469.5</v>
      </c>
      <c r="BJ192" s="169"/>
      <c r="BK192" s="343"/>
      <c r="BL192" s="39"/>
      <c r="BM192" s="166" t="s">
        <v>184</v>
      </c>
      <c r="BN192" s="175">
        <f t="shared" ref="BN192:BY192" si="472">BN194*3.5%/12</f>
        <v>2987.541667</v>
      </c>
      <c r="BO192" s="175">
        <f t="shared" si="472"/>
        <v>2984.041667</v>
      </c>
      <c r="BP192" s="175">
        <f t="shared" si="472"/>
        <v>2980.541667</v>
      </c>
      <c r="BQ192" s="175">
        <f t="shared" si="472"/>
        <v>2977.041667</v>
      </c>
      <c r="BR192" s="175">
        <f t="shared" si="472"/>
        <v>2973.541667</v>
      </c>
      <c r="BS192" s="175">
        <f t="shared" si="472"/>
        <v>2970.041667</v>
      </c>
      <c r="BT192" s="175">
        <f t="shared" si="472"/>
        <v>2966.541667</v>
      </c>
      <c r="BU192" s="175">
        <f t="shared" si="472"/>
        <v>2963.041667</v>
      </c>
      <c r="BV192" s="175">
        <f t="shared" si="472"/>
        <v>2959.541667</v>
      </c>
      <c r="BW192" s="175">
        <f t="shared" si="472"/>
        <v>2956.041667</v>
      </c>
      <c r="BX192" s="175">
        <f t="shared" si="472"/>
        <v>2952.541667</v>
      </c>
      <c r="BY192" s="175">
        <f t="shared" si="472"/>
        <v>2949.041667</v>
      </c>
      <c r="BZ192" s="169"/>
      <c r="CA192" s="185"/>
      <c r="CB192" s="39"/>
      <c r="CC192" s="166" t="s">
        <v>184</v>
      </c>
      <c r="CD192" s="175">
        <f t="shared" ref="CD192:CO192" si="473">CD194*5%/12</f>
        <v>-60</v>
      </c>
      <c r="CE192" s="175">
        <f t="shared" si="473"/>
        <v>-65</v>
      </c>
      <c r="CF192" s="175">
        <f t="shared" si="473"/>
        <v>-70</v>
      </c>
      <c r="CG192" s="175">
        <f t="shared" si="473"/>
        <v>-75</v>
      </c>
      <c r="CH192" s="175">
        <f t="shared" si="473"/>
        <v>-80</v>
      </c>
      <c r="CI192" s="175">
        <f t="shared" si="473"/>
        <v>-85</v>
      </c>
      <c r="CJ192" s="175">
        <f t="shared" si="473"/>
        <v>-90</v>
      </c>
      <c r="CK192" s="175">
        <f t="shared" si="473"/>
        <v>-95</v>
      </c>
      <c r="CL192" s="175">
        <f t="shared" si="473"/>
        <v>-100</v>
      </c>
      <c r="CM192" s="175">
        <f t="shared" si="473"/>
        <v>-105</v>
      </c>
      <c r="CN192" s="175">
        <f t="shared" si="473"/>
        <v>-110</v>
      </c>
      <c r="CO192" s="175">
        <f t="shared" si="473"/>
        <v>-115</v>
      </c>
      <c r="CP192" s="176"/>
      <c r="CQ192" s="173"/>
      <c r="CR192" s="39"/>
    </row>
    <row r="193" ht="16.5" customHeight="1">
      <c r="A193" s="166" t="s">
        <v>185</v>
      </c>
      <c r="B193" s="167">
        <f t="shared" ref="B193:M193" si="474">B191+B192</f>
        <v>2598.833333</v>
      </c>
      <c r="C193" s="167">
        <f t="shared" si="474"/>
        <v>2595.333333</v>
      </c>
      <c r="D193" s="167">
        <f t="shared" si="474"/>
        <v>2591.833333</v>
      </c>
      <c r="E193" s="167">
        <f t="shared" si="474"/>
        <v>2588.333333</v>
      </c>
      <c r="F193" s="167">
        <f t="shared" si="474"/>
        <v>2584.833333</v>
      </c>
      <c r="G193" s="167">
        <f t="shared" si="474"/>
        <v>2581.333333</v>
      </c>
      <c r="H193" s="167">
        <f t="shared" si="474"/>
        <v>2577.833333</v>
      </c>
      <c r="I193" s="167">
        <f t="shared" si="474"/>
        <v>2574.333333</v>
      </c>
      <c r="J193" s="167">
        <f t="shared" si="474"/>
        <v>2570.833333</v>
      </c>
      <c r="K193" s="167">
        <f t="shared" si="474"/>
        <v>2567.333333</v>
      </c>
      <c r="L193" s="167">
        <f t="shared" si="474"/>
        <v>2563.833333</v>
      </c>
      <c r="M193" s="167">
        <f t="shared" si="474"/>
        <v>2560.333333</v>
      </c>
      <c r="N193" s="53" t="s">
        <v>185</v>
      </c>
      <c r="O193" s="340">
        <f>SUM(B193:M193)</f>
        <v>30955</v>
      </c>
      <c r="P193" s="39"/>
      <c r="Q193" s="166" t="s">
        <v>185</v>
      </c>
      <c r="R193" s="167">
        <f t="shared" ref="R193:AC193" si="475">R191+R192</f>
        <v>4001.75</v>
      </c>
      <c r="S193" s="167">
        <f t="shared" si="475"/>
        <v>3998.25</v>
      </c>
      <c r="T193" s="167">
        <f t="shared" si="475"/>
        <v>3994.75</v>
      </c>
      <c r="U193" s="167">
        <f t="shared" si="475"/>
        <v>3991.25</v>
      </c>
      <c r="V193" s="167">
        <f t="shared" si="475"/>
        <v>3987.75</v>
      </c>
      <c r="W193" s="167">
        <f t="shared" si="475"/>
        <v>3984.25</v>
      </c>
      <c r="X193" s="167">
        <f t="shared" si="475"/>
        <v>3980.75</v>
      </c>
      <c r="Y193" s="167">
        <f t="shared" si="475"/>
        <v>3977.25</v>
      </c>
      <c r="Z193" s="167">
        <f t="shared" si="475"/>
        <v>3973.75</v>
      </c>
      <c r="AA193" s="167">
        <f t="shared" si="475"/>
        <v>3970.25</v>
      </c>
      <c r="AB193" s="167">
        <f t="shared" si="475"/>
        <v>3966.75</v>
      </c>
      <c r="AC193" s="167">
        <f t="shared" si="475"/>
        <v>3963.25</v>
      </c>
      <c r="AD193" s="53" t="s">
        <v>185</v>
      </c>
      <c r="AE193" s="337">
        <f>SUM(R193:AC193)</f>
        <v>47790</v>
      </c>
      <c r="AF193" s="39"/>
      <c r="AG193" s="166" t="s">
        <v>185</v>
      </c>
      <c r="AH193" s="175">
        <f t="shared" ref="AH193:AS193" si="476">AH192+AH191</f>
        <v>2770.814063</v>
      </c>
      <c r="AI193" s="175">
        <f t="shared" si="476"/>
        <v>2768.505051</v>
      </c>
      <c r="AJ193" s="175">
        <f t="shared" si="476"/>
        <v>2766.197963</v>
      </c>
      <c r="AK193" s="175">
        <f t="shared" si="476"/>
        <v>2763.892798</v>
      </c>
      <c r="AL193" s="175">
        <f t="shared" si="476"/>
        <v>2761.589554</v>
      </c>
      <c r="AM193" s="175">
        <f t="shared" si="476"/>
        <v>2759.28823</v>
      </c>
      <c r="AN193" s="175">
        <f t="shared" si="476"/>
        <v>2756.988823</v>
      </c>
      <c r="AO193" s="175">
        <f t="shared" si="476"/>
        <v>2754.691332</v>
      </c>
      <c r="AP193" s="175">
        <f t="shared" si="476"/>
        <v>2752.395756</v>
      </c>
      <c r="AQ193" s="175">
        <f t="shared" si="476"/>
        <v>2750.102093</v>
      </c>
      <c r="AR193" s="175">
        <f t="shared" si="476"/>
        <v>2747.810341</v>
      </c>
      <c r="AS193" s="175">
        <f t="shared" si="476"/>
        <v>2745.520499</v>
      </c>
      <c r="AT193" s="180" t="s">
        <v>185</v>
      </c>
      <c r="AU193" s="184">
        <f>SUM(AH193:AS193)</f>
        <v>33097.7965</v>
      </c>
      <c r="AV193" s="39"/>
      <c r="AW193" s="166" t="s">
        <v>185</v>
      </c>
      <c r="AX193" s="175">
        <f t="shared" ref="AX193:BI193" si="477">AX192+AX191</f>
        <v>5708</v>
      </c>
      <c r="AY193" s="175">
        <f t="shared" si="477"/>
        <v>5704.5</v>
      </c>
      <c r="AZ193" s="175">
        <f t="shared" si="477"/>
        <v>5701</v>
      </c>
      <c r="BA193" s="175">
        <f t="shared" si="477"/>
        <v>5697.5</v>
      </c>
      <c r="BB193" s="175">
        <f t="shared" si="477"/>
        <v>5694</v>
      </c>
      <c r="BC193" s="175">
        <f t="shared" si="477"/>
        <v>5690.5</v>
      </c>
      <c r="BD193" s="175">
        <f t="shared" si="477"/>
        <v>5687</v>
      </c>
      <c r="BE193" s="175">
        <f t="shared" si="477"/>
        <v>5683.5</v>
      </c>
      <c r="BF193" s="175">
        <f t="shared" si="477"/>
        <v>5680</v>
      </c>
      <c r="BG193" s="175">
        <f t="shared" si="477"/>
        <v>5676.5</v>
      </c>
      <c r="BH193" s="175">
        <f t="shared" si="477"/>
        <v>5673</v>
      </c>
      <c r="BI193" s="175">
        <f t="shared" si="477"/>
        <v>5669.5</v>
      </c>
      <c r="BJ193" s="180" t="s">
        <v>185</v>
      </c>
      <c r="BK193" s="341">
        <f>SUM(AX193:BI193)</f>
        <v>68265</v>
      </c>
      <c r="BL193" s="39"/>
      <c r="BM193" s="166" t="s">
        <v>185</v>
      </c>
      <c r="BN193" s="175">
        <f t="shared" ref="BN193:BY193" si="478">BN192+BN191</f>
        <v>4187.541667</v>
      </c>
      <c r="BO193" s="175">
        <f t="shared" si="478"/>
        <v>4184.041667</v>
      </c>
      <c r="BP193" s="175">
        <f t="shared" si="478"/>
        <v>4180.541667</v>
      </c>
      <c r="BQ193" s="175">
        <f t="shared" si="478"/>
        <v>4177.041667</v>
      </c>
      <c r="BR193" s="175">
        <f t="shared" si="478"/>
        <v>4173.541667</v>
      </c>
      <c r="BS193" s="175">
        <f t="shared" si="478"/>
        <v>4170.041667</v>
      </c>
      <c r="BT193" s="175">
        <f t="shared" si="478"/>
        <v>4166.541667</v>
      </c>
      <c r="BU193" s="175">
        <f t="shared" si="478"/>
        <v>4163.041667</v>
      </c>
      <c r="BV193" s="175">
        <f t="shared" si="478"/>
        <v>4159.541667</v>
      </c>
      <c r="BW193" s="175">
        <f t="shared" si="478"/>
        <v>4156.041667</v>
      </c>
      <c r="BX193" s="175">
        <f t="shared" si="478"/>
        <v>4152.541667</v>
      </c>
      <c r="BY193" s="175">
        <f t="shared" si="478"/>
        <v>4149.041667</v>
      </c>
      <c r="BZ193" s="180" t="s">
        <v>185</v>
      </c>
      <c r="CA193" s="183">
        <f>SUM(BN193:BY193)</f>
        <v>50019.5</v>
      </c>
      <c r="CB193" s="39"/>
      <c r="CC193" s="166" t="s">
        <v>185</v>
      </c>
      <c r="CD193" s="175">
        <f t="shared" ref="CD193:CO193" si="479">CD192+CD191</f>
        <v>1140</v>
      </c>
      <c r="CE193" s="175">
        <f t="shared" si="479"/>
        <v>1135</v>
      </c>
      <c r="CF193" s="175">
        <f t="shared" si="479"/>
        <v>1130</v>
      </c>
      <c r="CG193" s="175">
        <f t="shared" si="479"/>
        <v>1125</v>
      </c>
      <c r="CH193" s="175">
        <f t="shared" si="479"/>
        <v>1120</v>
      </c>
      <c r="CI193" s="175">
        <f t="shared" si="479"/>
        <v>1115</v>
      </c>
      <c r="CJ193" s="175">
        <f t="shared" si="479"/>
        <v>1110</v>
      </c>
      <c r="CK193" s="175">
        <f t="shared" si="479"/>
        <v>1105</v>
      </c>
      <c r="CL193" s="175">
        <f t="shared" si="479"/>
        <v>1100</v>
      </c>
      <c r="CM193" s="175">
        <f t="shared" si="479"/>
        <v>1095</v>
      </c>
      <c r="CN193" s="175">
        <f t="shared" si="479"/>
        <v>1090</v>
      </c>
      <c r="CO193" s="175">
        <f t="shared" si="479"/>
        <v>1085</v>
      </c>
      <c r="CP193" s="174" t="s">
        <v>185</v>
      </c>
      <c r="CQ193" s="184">
        <f>SUM(CD193:CO193)</f>
        <v>13350</v>
      </c>
      <c r="CR193" s="39"/>
    </row>
    <row r="194" ht="15.75" customHeight="1">
      <c r="A194" s="166" t="s">
        <v>186</v>
      </c>
      <c r="B194" s="167">
        <f>M188-M185</f>
        <v>479600</v>
      </c>
      <c r="C194" s="167">
        <f t="shared" ref="C194:M194" si="480">B194-B191</f>
        <v>478400</v>
      </c>
      <c r="D194" s="167">
        <f t="shared" si="480"/>
        <v>477200</v>
      </c>
      <c r="E194" s="167">
        <f t="shared" si="480"/>
        <v>476000</v>
      </c>
      <c r="F194" s="167">
        <f t="shared" si="480"/>
        <v>474800</v>
      </c>
      <c r="G194" s="167">
        <f t="shared" si="480"/>
        <v>473600</v>
      </c>
      <c r="H194" s="167">
        <f t="shared" si="480"/>
        <v>472400</v>
      </c>
      <c r="I194" s="167">
        <f t="shared" si="480"/>
        <v>471200</v>
      </c>
      <c r="J194" s="167">
        <f t="shared" si="480"/>
        <v>470000</v>
      </c>
      <c r="K194" s="167">
        <f t="shared" si="480"/>
        <v>468800</v>
      </c>
      <c r="L194" s="167">
        <f t="shared" si="480"/>
        <v>467600</v>
      </c>
      <c r="M194" s="167">
        <f t="shared" si="480"/>
        <v>466400</v>
      </c>
      <c r="N194" s="336" t="s">
        <v>36</v>
      </c>
      <c r="O194" s="336" t="s">
        <v>36</v>
      </c>
      <c r="P194" s="39"/>
      <c r="Q194" s="166" t="s">
        <v>186</v>
      </c>
      <c r="R194" s="167">
        <f>AC188-AC185</f>
        <v>960600</v>
      </c>
      <c r="S194" s="167">
        <f t="shared" ref="S194:AC194" si="481">R194-R191</f>
        <v>959400</v>
      </c>
      <c r="T194" s="167">
        <f t="shared" si="481"/>
        <v>958200</v>
      </c>
      <c r="U194" s="167">
        <f t="shared" si="481"/>
        <v>957000</v>
      </c>
      <c r="V194" s="167">
        <f t="shared" si="481"/>
        <v>955800</v>
      </c>
      <c r="W194" s="167">
        <f t="shared" si="481"/>
        <v>954600</v>
      </c>
      <c r="X194" s="167">
        <f t="shared" si="481"/>
        <v>953400</v>
      </c>
      <c r="Y194" s="167">
        <f t="shared" si="481"/>
        <v>952200</v>
      </c>
      <c r="Z194" s="167">
        <f t="shared" si="481"/>
        <v>951000</v>
      </c>
      <c r="AA194" s="167">
        <f t="shared" si="481"/>
        <v>949800</v>
      </c>
      <c r="AB194" s="167">
        <f t="shared" si="481"/>
        <v>948600</v>
      </c>
      <c r="AC194" s="167">
        <f t="shared" si="481"/>
        <v>947400</v>
      </c>
      <c r="AD194" s="336" t="s">
        <v>36</v>
      </c>
      <c r="AE194" s="342" t="s">
        <v>36</v>
      </c>
      <c r="AF194" s="39"/>
      <c r="AG194" s="166" t="s">
        <v>186</v>
      </c>
      <c r="AH194" s="175">
        <f>AS188-AT188-AS185</f>
        <v>738883.75</v>
      </c>
      <c r="AI194" s="175">
        <f t="shared" ref="AI194:AS194" si="482">AH194-AH191</f>
        <v>738268.0135</v>
      </c>
      <c r="AJ194" s="175">
        <f t="shared" si="482"/>
        <v>737652.7902</v>
      </c>
      <c r="AK194" s="175">
        <f t="shared" si="482"/>
        <v>737038.0795</v>
      </c>
      <c r="AL194" s="175">
        <f t="shared" si="482"/>
        <v>736423.8811</v>
      </c>
      <c r="AM194" s="175">
        <f t="shared" si="482"/>
        <v>735810.1946</v>
      </c>
      <c r="AN194" s="175">
        <f t="shared" si="482"/>
        <v>735197.0194</v>
      </c>
      <c r="AO194" s="175">
        <f t="shared" si="482"/>
        <v>734584.3552</v>
      </c>
      <c r="AP194" s="175">
        <f t="shared" si="482"/>
        <v>733972.2016</v>
      </c>
      <c r="AQ194" s="175">
        <f t="shared" si="482"/>
        <v>733360.5581</v>
      </c>
      <c r="AR194" s="175">
        <f t="shared" si="482"/>
        <v>732749.4243</v>
      </c>
      <c r="AS194" s="175">
        <f t="shared" si="482"/>
        <v>732138.7998</v>
      </c>
      <c r="AT194" s="169"/>
      <c r="AU194" s="173"/>
      <c r="AV194" s="39"/>
      <c r="AW194" s="166" t="s">
        <v>186</v>
      </c>
      <c r="AX194" s="175">
        <f>BI188-BJ188-BI185</f>
        <v>1545600</v>
      </c>
      <c r="AY194" s="175">
        <f t="shared" ref="AY194:BI194" si="483">AX194-AX191</f>
        <v>1544400</v>
      </c>
      <c r="AZ194" s="175">
        <f t="shared" si="483"/>
        <v>1543200</v>
      </c>
      <c r="BA194" s="175">
        <f t="shared" si="483"/>
        <v>1542000</v>
      </c>
      <c r="BB194" s="175">
        <f t="shared" si="483"/>
        <v>1540800</v>
      </c>
      <c r="BC194" s="175">
        <f t="shared" si="483"/>
        <v>1539600</v>
      </c>
      <c r="BD194" s="175">
        <f t="shared" si="483"/>
        <v>1538400</v>
      </c>
      <c r="BE194" s="175">
        <f t="shared" si="483"/>
        <v>1537200</v>
      </c>
      <c r="BF194" s="175">
        <f t="shared" si="483"/>
        <v>1536000</v>
      </c>
      <c r="BG194" s="175">
        <f t="shared" si="483"/>
        <v>1534800</v>
      </c>
      <c r="BH194" s="175">
        <f t="shared" si="483"/>
        <v>1533600</v>
      </c>
      <c r="BI194" s="175">
        <f t="shared" si="483"/>
        <v>1532400</v>
      </c>
      <c r="BJ194" s="169"/>
      <c r="BK194" s="343"/>
      <c r="BL194" s="39"/>
      <c r="BM194" s="166" t="s">
        <v>186</v>
      </c>
      <c r="BN194" s="175">
        <f>BY188-BZ188-BY185</f>
        <v>1024300</v>
      </c>
      <c r="BO194" s="175">
        <f t="shared" ref="BO194:BY194" si="484">BN194-BN191</f>
        <v>1023100</v>
      </c>
      <c r="BP194" s="175">
        <f t="shared" si="484"/>
        <v>1021900</v>
      </c>
      <c r="BQ194" s="175">
        <f t="shared" si="484"/>
        <v>1020700</v>
      </c>
      <c r="BR194" s="175">
        <f t="shared" si="484"/>
        <v>1019500</v>
      </c>
      <c r="BS194" s="175">
        <f t="shared" si="484"/>
        <v>1018300</v>
      </c>
      <c r="BT194" s="175">
        <f t="shared" si="484"/>
        <v>1017100</v>
      </c>
      <c r="BU194" s="175">
        <f t="shared" si="484"/>
        <v>1015900</v>
      </c>
      <c r="BV194" s="175">
        <f t="shared" si="484"/>
        <v>1014700</v>
      </c>
      <c r="BW194" s="175">
        <f t="shared" si="484"/>
        <v>1013500</v>
      </c>
      <c r="BX194" s="175">
        <f t="shared" si="484"/>
        <v>1012300</v>
      </c>
      <c r="BY194" s="175">
        <f t="shared" si="484"/>
        <v>1011100</v>
      </c>
      <c r="BZ194" s="169"/>
      <c r="CA194" s="185"/>
      <c r="CB194" s="39"/>
      <c r="CC194" s="166" t="s">
        <v>186</v>
      </c>
      <c r="CD194" s="175">
        <f>CO188-CP188-CO185</f>
        <v>-14400</v>
      </c>
      <c r="CE194" s="175">
        <f t="shared" ref="CE194:CO194" si="485">CD194-CD191</f>
        <v>-15600</v>
      </c>
      <c r="CF194" s="175">
        <f t="shared" si="485"/>
        <v>-16800</v>
      </c>
      <c r="CG194" s="175">
        <f t="shared" si="485"/>
        <v>-18000</v>
      </c>
      <c r="CH194" s="175">
        <f t="shared" si="485"/>
        <v>-19200</v>
      </c>
      <c r="CI194" s="175">
        <f t="shared" si="485"/>
        <v>-20400</v>
      </c>
      <c r="CJ194" s="175">
        <f t="shared" si="485"/>
        <v>-21600</v>
      </c>
      <c r="CK194" s="175">
        <f t="shared" si="485"/>
        <v>-22800</v>
      </c>
      <c r="CL194" s="175">
        <f t="shared" si="485"/>
        <v>-24000</v>
      </c>
      <c r="CM194" s="175">
        <f t="shared" si="485"/>
        <v>-25200</v>
      </c>
      <c r="CN194" s="175">
        <f t="shared" si="485"/>
        <v>-26400</v>
      </c>
      <c r="CO194" s="175">
        <f t="shared" si="485"/>
        <v>-27600</v>
      </c>
      <c r="CP194" s="186"/>
      <c r="CQ194" s="173"/>
      <c r="CR194" s="39"/>
    </row>
    <row r="195" ht="16.5" customHeight="1">
      <c r="A195" s="166" t="s">
        <v>187</v>
      </c>
      <c r="B195" s="167">
        <v>4500.0</v>
      </c>
      <c r="C195" s="167">
        <v>4500.0</v>
      </c>
      <c r="D195" s="167">
        <v>4500.0</v>
      </c>
      <c r="E195" s="167">
        <v>4500.0</v>
      </c>
      <c r="F195" s="167">
        <v>4500.0</v>
      </c>
      <c r="G195" s="167">
        <v>4500.0</v>
      </c>
      <c r="H195" s="167">
        <v>4500.0</v>
      </c>
      <c r="I195" s="167">
        <v>4500.0</v>
      </c>
      <c r="J195" s="167">
        <v>4500.0</v>
      </c>
      <c r="K195" s="167">
        <v>4500.0</v>
      </c>
      <c r="L195" s="167">
        <v>4500.0</v>
      </c>
      <c r="M195" s="167">
        <v>4500.0</v>
      </c>
      <c r="N195" s="53"/>
      <c r="O195" s="340">
        <f>SUM(B195:M195)</f>
        <v>54000</v>
      </c>
      <c r="P195" s="39"/>
      <c r="Q195" s="166" t="s">
        <v>187</v>
      </c>
      <c r="R195" s="167">
        <v>4500.0</v>
      </c>
      <c r="S195" s="167">
        <v>4500.0</v>
      </c>
      <c r="T195" s="167">
        <v>4500.0</v>
      </c>
      <c r="U195" s="167">
        <v>4500.0</v>
      </c>
      <c r="V195" s="167">
        <v>4500.0</v>
      </c>
      <c r="W195" s="167">
        <v>4500.0</v>
      </c>
      <c r="X195" s="167">
        <v>4500.0</v>
      </c>
      <c r="Y195" s="167">
        <v>4500.0</v>
      </c>
      <c r="Z195" s="167">
        <v>4500.0</v>
      </c>
      <c r="AA195" s="167">
        <v>4500.0</v>
      </c>
      <c r="AB195" s="167">
        <v>4500.0</v>
      </c>
      <c r="AC195" s="167">
        <v>4500.0</v>
      </c>
      <c r="AD195" s="166" t="s">
        <v>187</v>
      </c>
      <c r="AE195" s="337">
        <f>SUM(R195:AC195)</f>
        <v>54000</v>
      </c>
      <c r="AF195" s="39"/>
      <c r="AG195" s="166" t="s">
        <v>187</v>
      </c>
      <c r="AH195" s="175">
        <v>5100.0</v>
      </c>
      <c r="AI195" s="175">
        <v>5100.0</v>
      </c>
      <c r="AJ195" s="175">
        <v>5100.0</v>
      </c>
      <c r="AK195" s="175">
        <v>5100.0</v>
      </c>
      <c r="AL195" s="175">
        <v>5100.0</v>
      </c>
      <c r="AM195" s="175">
        <v>5100.0</v>
      </c>
      <c r="AN195" s="175">
        <v>5100.0</v>
      </c>
      <c r="AO195" s="175">
        <v>5100.0</v>
      </c>
      <c r="AP195" s="175">
        <v>5100.0</v>
      </c>
      <c r="AQ195" s="175">
        <v>5100.0</v>
      </c>
      <c r="AR195" s="175">
        <v>5100.0</v>
      </c>
      <c r="AS195" s="175">
        <v>5100.0</v>
      </c>
      <c r="AT195" s="180" t="s">
        <v>188</v>
      </c>
      <c r="AU195" s="184">
        <f>SUM(AH195:AS195)</f>
        <v>61200</v>
      </c>
      <c r="AV195" s="39"/>
      <c r="AW195" s="166" t="s">
        <v>187</v>
      </c>
      <c r="AX195" s="175">
        <v>6500.0</v>
      </c>
      <c r="AY195" s="175">
        <v>6500.0</v>
      </c>
      <c r="AZ195" s="175">
        <v>6500.0</v>
      </c>
      <c r="BA195" s="175">
        <v>6500.0</v>
      </c>
      <c r="BB195" s="175">
        <v>6500.0</v>
      </c>
      <c r="BC195" s="175">
        <v>6500.0</v>
      </c>
      <c r="BD195" s="175">
        <v>6500.0</v>
      </c>
      <c r="BE195" s="175">
        <v>6500.0</v>
      </c>
      <c r="BF195" s="175">
        <v>6500.0</v>
      </c>
      <c r="BG195" s="175">
        <v>6500.0</v>
      </c>
      <c r="BH195" s="175">
        <v>6500.0</v>
      </c>
      <c r="BI195" s="175">
        <v>6500.0</v>
      </c>
      <c r="BJ195" s="180" t="s">
        <v>188</v>
      </c>
      <c r="BK195" s="341">
        <f>SUM(AX195:BI195)</f>
        <v>78000</v>
      </c>
      <c r="BL195" s="39"/>
      <c r="BM195" s="166" t="s">
        <v>187</v>
      </c>
      <c r="BN195" s="175">
        <v>7100.0</v>
      </c>
      <c r="BO195" s="175">
        <v>7100.0</v>
      </c>
      <c r="BP195" s="175">
        <v>7100.0</v>
      </c>
      <c r="BQ195" s="175">
        <v>7100.0</v>
      </c>
      <c r="BR195" s="175">
        <v>7100.0</v>
      </c>
      <c r="BS195" s="175">
        <v>7100.0</v>
      </c>
      <c r="BT195" s="175">
        <v>7100.0</v>
      </c>
      <c r="BU195" s="175">
        <v>7100.0</v>
      </c>
      <c r="BV195" s="175">
        <v>7100.0</v>
      </c>
      <c r="BW195" s="175">
        <v>7100.0</v>
      </c>
      <c r="BX195" s="175">
        <v>7100.0</v>
      </c>
      <c r="BY195" s="175">
        <v>7100.0</v>
      </c>
      <c r="BZ195" s="180" t="s">
        <v>188</v>
      </c>
      <c r="CA195" s="183">
        <f>SUM(BN195:BY195)</f>
        <v>85200</v>
      </c>
      <c r="CB195" s="39"/>
      <c r="CC195" s="166" t="s">
        <v>187</v>
      </c>
      <c r="CD195" s="175">
        <v>980000.0</v>
      </c>
      <c r="CE195" s="175">
        <v>980000.0</v>
      </c>
      <c r="CF195" s="175">
        <v>980000.0</v>
      </c>
      <c r="CG195" s="175">
        <v>980000.0</v>
      </c>
      <c r="CH195" s="175">
        <v>980000.0</v>
      </c>
      <c r="CI195" s="175">
        <v>980000.0</v>
      </c>
      <c r="CJ195" s="175">
        <v>980000.0</v>
      </c>
      <c r="CK195" s="175">
        <v>980000.0</v>
      </c>
      <c r="CL195" s="175">
        <v>980000.0</v>
      </c>
      <c r="CM195" s="175">
        <v>980000.0</v>
      </c>
      <c r="CN195" s="175">
        <v>980000.0</v>
      </c>
      <c r="CO195" s="175">
        <v>980000.0</v>
      </c>
      <c r="CP195" s="187" t="s">
        <v>189</v>
      </c>
      <c r="CQ195" s="184">
        <f>SUM(CD195:CO195)</f>
        <v>11760000</v>
      </c>
      <c r="CR195" s="39"/>
    </row>
    <row r="196" ht="15.75" customHeight="1">
      <c r="A196" s="188" t="s">
        <v>169</v>
      </c>
      <c r="B196" s="158" t="s">
        <v>170</v>
      </c>
      <c r="C196" s="158" t="s">
        <v>171</v>
      </c>
      <c r="D196" s="158" t="s">
        <v>172</v>
      </c>
      <c r="E196" s="158" t="s">
        <v>173</v>
      </c>
      <c r="F196" s="158" t="s">
        <v>174</v>
      </c>
      <c r="G196" s="158" t="s">
        <v>175</v>
      </c>
      <c r="H196" s="158" t="s">
        <v>176</v>
      </c>
      <c r="I196" s="158" t="s">
        <v>177</v>
      </c>
      <c r="J196" s="158" t="s">
        <v>178</v>
      </c>
      <c r="K196" s="158" t="s">
        <v>179</v>
      </c>
      <c r="L196" s="158" t="s">
        <v>180</v>
      </c>
      <c r="M196" s="159" t="s">
        <v>181</v>
      </c>
      <c r="N196" s="336" t="s">
        <v>36</v>
      </c>
      <c r="O196" s="336" t="s">
        <v>36</v>
      </c>
      <c r="P196" s="39"/>
      <c r="Q196" s="188" t="s">
        <v>169</v>
      </c>
      <c r="R196" s="158" t="s">
        <v>170</v>
      </c>
      <c r="S196" s="158" t="s">
        <v>171</v>
      </c>
      <c r="T196" s="158" t="s">
        <v>172</v>
      </c>
      <c r="U196" s="158" t="s">
        <v>173</v>
      </c>
      <c r="V196" s="158" t="s">
        <v>174</v>
      </c>
      <c r="W196" s="158" t="s">
        <v>175</v>
      </c>
      <c r="X196" s="158" t="s">
        <v>176</v>
      </c>
      <c r="Y196" s="158" t="s">
        <v>177</v>
      </c>
      <c r="Z196" s="158" t="s">
        <v>178</v>
      </c>
      <c r="AA196" s="158" t="s">
        <v>179</v>
      </c>
      <c r="AB196" s="158" t="s">
        <v>180</v>
      </c>
      <c r="AC196" s="159" t="s">
        <v>181</v>
      </c>
      <c r="AD196" s="336" t="s">
        <v>36</v>
      </c>
      <c r="AE196" s="342" t="s">
        <v>36</v>
      </c>
      <c r="AF196" s="39"/>
      <c r="AG196" s="188" t="s">
        <v>169</v>
      </c>
      <c r="AH196" s="158" t="s">
        <v>170</v>
      </c>
      <c r="AI196" s="158" t="s">
        <v>171</v>
      </c>
      <c r="AJ196" s="158" t="s">
        <v>172</v>
      </c>
      <c r="AK196" s="158" t="s">
        <v>173</v>
      </c>
      <c r="AL196" s="158" t="s">
        <v>174</v>
      </c>
      <c r="AM196" s="158" t="s">
        <v>175</v>
      </c>
      <c r="AN196" s="158" t="s">
        <v>176</v>
      </c>
      <c r="AO196" s="158" t="s">
        <v>177</v>
      </c>
      <c r="AP196" s="158" t="s">
        <v>178</v>
      </c>
      <c r="AQ196" s="158" t="s">
        <v>179</v>
      </c>
      <c r="AR196" s="158" t="s">
        <v>180</v>
      </c>
      <c r="AS196" s="159" t="s">
        <v>181</v>
      </c>
      <c r="AT196" s="169"/>
      <c r="AU196" s="173"/>
      <c r="AV196" s="39"/>
      <c r="AW196" s="188" t="s">
        <v>169</v>
      </c>
      <c r="AX196" s="158" t="s">
        <v>170</v>
      </c>
      <c r="AY196" s="158" t="s">
        <v>171</v>
      </c>
      <c r="AZ196" s="158" t="s">
        <v>172</v>
      </c>
      <c r="BA196" s="158" t="s">
        <v>173</v>
      </c>
      <c r="BB196" s="158" t="s">
        <v>174</v>
      </c>
      <c r="BC196" s="158" t="s">
        <v>175</v>
      </c>
      <c r="BD196" s="158" t="s">
        <v>176</v>
      </c>
      <c r="BE196" s="158" t="s">
        <v>177</v>
      </c>
      <c r="BF196" s="158" t="s">
        <v>178</v>
      </c>
      <c r="BG196" s="158" t="s">
        <v>179</v>
      </c>
      <c r="BH196" s="158" t="s">
        <v>180</v>
      </c>
      <c r="BI196" s="159" t="s">
        <v>181</v>
      </c>
      <c r="BJ196" s="169"/>
      <c r="BK196" s="343"/>
      <c r="BL196" s="39"/>
      <c r="BM196" s="188" t="s">
        <v>169</v>
      </c>
      <c r="BN196" s="158" t="s">
        <v>170</v>
      </c>
      <c r="BO196" s="158" t="s">
        <v>171</v>
      </c>
      <c r="BP196" s="158" t="s">
        <v>172</v>
      </c>
      <c r="BQ196" s="158" t="s">
        <v>173</v>
      </c>
      <c r="BR196" s="158" t="s">
        <v>174</v>
      </c>
      <c r="BS196" s="158" t="s">
        <v>175</v>
      </c>
      <c r="BT196" s="158" t="s">
        <v>176</v>
      </c>
      <c r="BU196" s="158" t="s">
        <v>177</v>
      </c>
      <c r="BV196" s="158" t="s">
        <v>178</v>
      </c>
      <c r="BW196" s="158" t="s">
        <v>179</v>
      </c>
      <c r="BX196" s="158" t="s">
        <v>180</v>
      </c>
      <c r="BY196" s="159" t="s">
        <v>181</v>
      </c>
      <c r="BZ196" s="169"/>
      <c r="CA196" s="185"/>
      <c r="CB196" s="39"/>
      <c r="CC196" s="188" t="s">
        <v>169</v>
      </c>
      <c r="CD196" s="158" t="s">
        <v>170</v>
      </c>
      <c r="CE196" s="158" t="s">
        <v>171</v>
      </c>
      <c r="CF196" s="158" t="s">
        <v>172</v>
      </c>
      <c r="CG196" s="158" t="s">
        <v>173</v>
      </c>
      <c r="CH196" s="158" t="s">
        <v>174</v>
      </c>
      <c r="CI196" s="158" t="s">
        <v>175</v>
      </c>
      <c r="CJ196" s="158" t="s">
        <v>176</v>
      </c>
      <c r="CK196" s="158" t="s">
        <v>177</v>
      </c>
      <c r="CL196" s="158" t="s">
        <v>178</v>
      </c>
      <c r="CM196" s="158" t="s">
        <v>179</v>
      </c>
      <c r="CN196" s="158" t="s">
        <v>180</v>
      </c>
      <c r="CO196" s="159" t="s">
        <v>181</v>
      </c>
      <c r="CP196" s="200"/>
      <c r="CQ196" s="173"/>
      <c r="CR196" s="39"/>
    </row>
    <row r="197" ht="16.5" customHeight="1">
      <c r="A197" s="166" t="s">
        <v>182</v>
      </c>
      <c r="B197" s="167">
        <v>1200.0</v>
      </c>
      <c r="C197" s="167">
        <v>1200.0</v>
      </c>
      <c r="D197" s="167">
        <v>1200.0</v>
      </c>
      <c r="E197" s="167">
        <v>1200.0</v>
      </c>
      <c r="F197" s="167">
        <v>1200.0</v>
      </c>
      <c r="G197" s="167">
        <v>1200.0</v>
      </c>
      <c r="H197" s="167">
        <v>1200.0</v>
      </c>
      <c r="I197" s="167">
        <v>1200.0</v>
      </c>
      <c r="J197" s="167">
        <v>1200.0</v>
      </c>
      <c r="K197" s="167">
        <v>1200.0</v>
      </c>
      <c r="L197" s="167">
        <v>1200.0</v>
      </c>
      <c r="M197" s="167">
        <v>1200.0</v>
      </c>
      <c r="N197" s="202" t="s">
        <v>190</v>
      </c>
      <c r="O197" s="345">
        <f>O195-O193</f>
        <v>23045</v>
      </c>
      <c r="P197" s="39"/>
      <c r="Q197" s="166" t="s">
        <v>182</v>
      </c>
      <c r="R197" s="167">
        <v>1200.0</v>
      </c>
      <c r="S197" s="167">
        <v>1200.0</v>
      </c>
      <c r="T197" s="167">
        <v>1200.0</v>
      </c>
      <c r="U197" s="167">
        <v>1200.0</v>
      </c>
      <c r="V197" s="167">
        <v>1200.0</v>
      </c>
      <c r="W197" s="167">
        <v>1200.0</v>
      </c>
      <c r="X197" s="167">
        <v>1200.0</v>
      </c>
      <c r="Y197" s="167">
        <v>1200.0</v>
      </c>
      <c r="Z197" s="167">
        <v>1200.0</v>
      </c>
      <c r="AA197" s="167">
        <v>1200.0</v>
      </c>
      <c r="AB197" s="167">
        <v>1200.0</v>
      </c>
      <c r="AC197" s="167">
        <v>1200.0</v>
      </c>
      <c r="AD197" s="206" t="s">
        <v>190</v>
      </c>
      <c r="AE197" s="337">
        <f>AE195-AE193</f>
        <v>6210</v>
      </c>
      <c r="AF197" s="39"/>
      <c r="AG197" s="166" t="s">
        <v>182</v>
      </c>
      <c r="AH197" s="175">
        <f t="shared" ref="AH197:AS197" si="486">AH200*1%/12</f>
        <v>609.6072368</v>
      </c>
      <c r="AI197" s="175">
        <f t="shared" si="486"/>
        <v>609.0992307</v>
      </c>
      <c r="AJ197" s="175">
        <f t="shared" si="486"/>
        <v>608.591648</v>
      </c>
      <c r="AK197" s="175">
        <f t="shared" si="486"/>
        <v>608.0844883</v>
      </c>
      <c r="AL197" s="175">
        <f t="shared" si="486"/>
        <v>607.5777513</v>
      </c>
      <c r="AM197" s="175">
        <f t="shared" si="486"/>
        <v>607.0714365</v>
      </c>
      <c r="AN197" s="175">
        <f t="shared" si="486"/>
        <v>606.5655436</v>
      </c>
      <c r="AO197" s="175">
        <f t="shared" si="486"/>
        <v>606.0600723</v>
      </c>
      <c r="AP197" s="175">
        <f t="shared" si="486"/>
        <v>605.5550223</v>
      </c>
      <c r="AQ197" s="175">
        <f t="shared" si="486"/>
        <v>605.0503931</v>
      </c>
      <c r="AR197" s="175">
        <f t="shared" si="486"/>
        <v>604.5461844</v>
      </c>
      <c r="AS197" s="175">
        <f t="shared" si="486"/>
        <v>604.0423959</v>
      </c>
      <c r="AT197" s="191" t="s">
        <v>190</v>
      </c>
      <c r="AU197" s="184">
        <f>AU195-AU193</f>
        <v>28102.2035</v>
      </c>
      <c r="AV197" s="39"/>
      <c r="AW197" s="166" t="s">
        <v>182</v>
      </c>
      <c r="AX197" s="167">
        <v>1200.0</v>
      </c>
      <c r="AY197" s="167">
        <v>1200.0</v>
      </c>
      <c r="AZ197" s="167">
        <v>1200.0</v>
      </c>
      <c r="BA197" s="167">
        <v>1200.0</v>
      </c>
      <c r="BB197" s="167">
        <v>1200.0</v>
      </c>
      <c r="BC197" s="167">
        <v>1200.0</v>
      </c>
      <c r="BD197" s="167">
        <v>1200.0</v>
      </c>
      <c r="BE197" s="167">
        <v>1200.0</v>
      </c>
      <c r="BF197" s="167">
        <v>1200.0</v>
      </c>
      <c r="BG197" s="167">
        <v>1200.0</v>
      </c>
      <c r="BH197" s="167">
        <v>1200.0</v>
      </c>
      <c r="BI197" s="167">
        <v>1200.0</v>
      </c>
      <c r="BJ197" s="191" t="s">
        <v>190</v>
      </c>
      <c r="BK197" s="346">
        <f>BK195-BK193</f>
        <v>9735</v>
      </c>
      <c r="BL197" s="39"/>
      <c r="BM197" s="166" t="s">
        <v>182</v>
      </c>
      <c r="BN197" s="167">
        <v>1200.0</v>
      </c>
      <c r="BO197" s="167">
        <v>1200.0</v>
      </c>
      <c r="BP197" s="167">
        <v>1200.0</v>
      </c>
      <c r="BQ197" s="167">
        <v>1200.0</v>
      </c>
      <c r="BR197" s="167">
        <v>1200.0</v>
      </c>
      <c r="BS197" s="167">
        <v>1200.0</v>
      </c>
      <c r="BT197" s="167">
        <v>1200.0</v>
      </c>
      <c r="BU197" s="167">
        <v>1200.0</v>
      </c>
      <c r="BV197" s="167">
        <v>1200.0</v>
      </c>
      <c r="BW197" s="167">
        <v>1200.0</v>
      </c>
      <c r="BX197" s="167">
        <v>1200.0</v>
      </c>
      <c r="BY197" s="167">
        <v>1200.0</v>
      </c>
      <c r="BZ197" s="191" t="s">
        <v>190</v>
      </c>
      <c r="CA197" s="193">
        <f>CA195-CA193</f>
        <v>35180.5</v>
      </c>
      <c r="CB197" s="39"/>
      <c r="CC197" s="166" t="s">
        <v>182</v>
      </c>
      <c r="CD197" s="167">
        <v>1200.0</v>
      </c>
      <c r="CE197" s="167">
        <v>1200.0</v>
      </c>
      <c r="CF197" s="167">
        <v>1200.0</v>
      </c>
      <c r="CG197" s="167">
        <v>1200.0</v>
      </c>
      <c r="CH197" s="167">
        <v>1200.0</v>
      </c>
      <c r="CI197" s="167">
        <v>1200.0</v>
      </c>
      <c r="CJ197" s="167">
        <v>1200.0</v>
      </c>
      <c r="CK197" s="167">
        <v>1200.0</v>
      </c>
      <c r="CL197" s="167">
        <v>1200.0</v>
      </c>
      <c r="CM197" s="167">
        <v>1200.0</v>
      </c>
      <c r="CN197" s="167">
        <v>1200.0</v>
      </c>
      <c r="CO197" s="167">
        <v>1200.0</v>
      </c>
      <c r="CP197" s="174" t="s">
        <v>183</v>
      </c>
      <c r="CQ197" s="184">
        <f>CQ195-CQ193</f>
        <v>11746650</v>
      </c>
      <c r="CR197" s="39"/>
    </row>
    <row r="198" ht="15.75" customHeight="1">
      <c r="A198" s="166" t="s">
        <v>184</v>
      </c>
      <c r="B198" s="167">
        <f t="shared" ref="B198:M198" si="487">B200*3.5%/12</f>
        <v>1356.833333</v>
      </c>
      <c r="C198" s="167">
        <f t="shared" si="487"/>
        <v>1353.333333</v>
      </c>
      <c r="D198" s="167">
        <f t="shared" si="487"/>
        <v>1349.833333</v>
      </c>
      <c r="E198" s="167">
        <f t="shared" si="487"/>
        <v>1346.333333</v>
      </c>
      <c r="F198" s="167">
        <f t="shared" si="487"/>
        <v>1342.833333</v>
      </c>
      <c r="G198" s="167">
        <f t="shared" si="487"/>
        <v>1339.333333</v>
      </c>
      <c r="H198" s="167">
        <f t="shared" si="487"/>
        <v>1335.833333</v>
      </c>
      <c r="I198" s="167">
        <f t="shared" si="487"/>
        <v>1332.333333</v>
      </c>
      <c r="J198" s="167">
        <f t="shared" si="487"/>
        <v>1328.833333</v>
      </c>
      <c r="K198" s="167">
        <f t="shared" si="487"/>
        <v>1325.333333</v>
      </c>
      <c r="L198" s="167">
        <f t="shared" si="487"/>
        <v>1321.833333</v>
      </c>
      <c r="M198" s="167">
        <f t="shared" si="487"/>
        <v>1318.333333</v>
      </c>
      <c r="N198" s="336" t="s">
        <v>36</v>
      </c>
      <c r="O198" s="336" t="s">
        <v>36</v>
      </c>
      <c r="P198" s="39"/>
      <c r="Q198" s="166" t="s">
        <v>184</v>
      </c>
      <c r="R198" s="167">
        <f t="shared" ref="R198:AC198" si="488">R200*3.5%/12</f>
        <v>2759.75</v>
      </c>
      <c r="S198" s="167">
        <f t="shared" si="488"/>
        <v>2756.25</v>
      </c>
      <c r="T198" s="167">
        <f t="shared" si="488"/>
        <v>2752.75</v>
      </c>
      <c r="U198" s="167">
        <f t="shared" si="488"/>
        <v>2749.25</v>
      </c>
      <c r="V198" s="167">
        <f t="shared" si="488"/>
        <v>2745.75</v>
      </c>
      <c r="W198" s="167">
        <f t="shared" si="488"/>
        <v>2742.25</v>
      </c>
      <c r="X198" s="167">
        <f t="shared" si="488"/>
        <v>2738.75</v>
      </c>
      <c r="Y198" s="167">
        <f t="shared" si="488"/>
        <v>2735.25</v>
      </c>
      <c r="Z198" s="167">
        <f t="shared" si="488"/>
        <v>2731.75</v>
      </c>
      <c r="AA198" s="167">
        <f t="shared" si="488"/>
        <v>2728.25</v>
      </c>
      <c r="AB198" s="167">
        <f t="shared" si="488"/>
        <v>2724.75</v>
      </c>
      <c r="AC198" s="167">
        <f t="shared" si="488"/>
        <v>2721.25</v>
      </c>
      <c r="AD198" s="336" t="s">
        <v>36</v>
      </c>
      <c r="AE198" s="342" t="s">
        <v>36</v>
      </c>
      <c r="AF198" s="39"/>
      <c r="AG198" s="166" t="s">
        <v>184</v>
      </c>
      <c r="AH198" s="175">
        <f t="shared" ref="AH198:AS198" si="489">AH200*3.5%/12</f>
        <v>2133.625329</v>
      </c>
      <c r="AI198" s="175">
        <f t="shared" si="489"/>
        <v>2131.847308</v>
      </c>
      <c r="AJ198" s="175">
        <f t="shared" si="489"/>
        <v>2130.070768</v>
      </c>
      <c r="AK198" s="175">
        <f t="shared" si="489"/>
        <v>2128.295709</v>
      </c>
      <c r="AL198" s="175">
        <f t="shared" si="489"/>
        <v>2126.522129</v>
      </c>
      <c r="AM198" s="175">
        <f t="shared" si="489"/>
        <v>2124.750028</v>
      </c>
      <c r="AN198" s="175">
        <f t="shared" si="489"/>
        <v>2122.979403</v>
      </c>
      <c r="AO198" s="175">
        <f t="shared" si="489"/>
        <v>2121.210253</v>
      </c>
      <c r="AP198" s="175">
        <f t="shared" si="489"/>
        <v>2119.442578</v>
      </c>
      <c r="AQ198" s="175">
        <f t="shared" si="489"/>
        <v>2117.676376</v>
      </c>
      <c r="AR198" s="175">
        <f t="shared" si="489"/>
        <v>2115.911645</v>
      </c>
      <c r="AS198" s="175">
        <f t="shared" si="489"/>
        <v>2114.148386</v>
      </c>
      <c r="AT198" s="169"/>
      <c r="AU198" s="173"/>
      <c r="AV198" s="39"/>
      <c r="AW198" s="166" t="s">
        <v>184</v>
      </c>
      <c r="AX198" s="175">
        <f t="shared" ref="AX198:BI198" si="490">AX200*3.5%/12</f>
        <v>4466</v>
      </c>
      <c r="AY198" s="175">
        <f t="shared" si="490"/>
        <v>4462.5</v>
      </c>
      <c r="AZ198" s="175">
        <f t="shared" si="490"/>
        <v>4459</v>
      </c>
      <c r="BA198" s="175">
        <f t="shared" si="490"/>
        <v>4455.5</v>
      </c>
      <c r="BB198" s="175">
        <f t="shared" si="490"/>
        <v>4452</v>
      </c>
      <c r="BC198" s="175">
        <f t="shared" si="490"/>
        <v>4448.5</v>
      </c>
      <c r="BD198" s="175">
        <f t="shared" si="490"/>
        <v>4445</v>
      </c>
      <c r="BE198" s="175">
        <f t="shared" si="490"/>
        <v>4441.5</v>
      </c>
      <c r="BF198" s="175">
        <f t="shared" si="490"/>
        <v>4438</v>
      </c>
      <c r="BG198" s="175">
        <f t="shared" si="490"/>
        <v>4434.5</v>
      </c>
      <c r="BH198" s="175">
        <f t="shared" si="490"/>
        <v>4431</v>
      </c>
      <c r="BI198" s="175">
        <f t="shared" si="490"/>
        <v>4427.5</v>
      </c>
      <c r="BJ198" s="169"/>
      <c r="BK198" s="343"/>
      <c r="BL198" s="39"/>
      <c r="BM198" s="166" t="s">
        <v>184</v>
      </c>
      <c r="BN198" s="175">
        <f t="shared" ref="BN198:BY198" si="491">BN200*3.5%/12</f>
        <v>2945.541667</v>
      </c>
      <c r="BO198" s="175">
        <f t="shared" si="491"/>
        <v>2942.041667</v>
      </c>
      <c r="BP198" s="175">
        <f t="shared" si="491"/>
        <v>2938.541667</v>
      </c>
      <c r="BQ198" s="175">
        <f t="shared" si="491"/>
        <v>2935.041667</v>
      </c>
      <c r="BR198" s="175">
        <f t="shared" si="491"/>
        <v>2931.541667</v>
      </c>
      <c r="BS198" s="175">
        <f t="shared" si="491"/>
        <v>2928.041667</v>
      </c>
      <c r="BT198" s="175">
        <f t="shared" si="491"/>
        <v>2924.541667</v>
      </c>
      <c r="BU198" s="175">
        <f t="shared" si="491"/>
        <v>2921.041667</v>
      </c>
      <c r="BV198" s="175">
        <f t="shared" si="491"/>
        <v>2917.541667</v>
      </c>
      <c r="BW198" s="175">
        <f t="shared" si="491"/>
        <v>2914.041667</v>
      </c>
      <c r="BX198" s="175">
        <f t="shared" si="491"/>
        <v>2910.541667</v>
      </c>
      <c r="BY198" s="175">
        <f t="shared" si="491"/>
        <v>2907.041667</v>
      </c>
      <c r="BZ198" s="169"/>
      <c r="CA198" s="185"/>
      <c r="CB198" s="39"/>
      <c r="CC198" s="166" t="s">
        <v>184</v>
      </c>
      <c r="CD198" s="175">
        <f t="shared" ref="CD198:CO198" si="492">CD200*5%/12</f>
        <v>-120</v>
      </c>
      <c r="CE198" s="175">
        <f t="shared" si="492"/>
        <v>-125</v>
      </c>
      <c r="CF198" s="175">
        <f t="shared" si="492"/>
        <v>-130</v>
      </c>
      <c r="CG198" s="175">
        <f t="shared" si="492"/>
        <v>-135</v>
      </c>
      <c r="CH198" s="175">
        <f t="shared" si="492"/>
        <v>-140</v>
      </c>
      <c r="CI198" s="175">
        <f t="shared" si="492"/>
        <v>-145</v>
      </c>
      <c r="CJ198" s="175">
        <f t="shared" si="492"/>
        <v>-150</v>
      </c>
      <c r="CK198" s="175">
        <f t="shared" si="492"/>
        <v>-155</v>
      </c>
      <c r="CL198" s="175">
        <f t="shared" si="492"/>
        <v>-160</v>
      </c>
      <c r="CM198" s="175">
        <f t="shared" si="492"/>
        <v>-165</v>
      </c>
      <c r="CN198" s="175">
        <f t="shared" si="492"/>
        <v>-170</v>
      </c>
      <c r="CO198" s="175">
        <f t="shared" si="492"/>
        <v>-175</v>
      </c>
      <c r="CP198" s="176"/>
      <c r="CQ198" s="173"/>
      <c r="CR198" s="39"/>
    </row>
    <row r="199" ht="16.5" customHeight="1">
      <c r="A199" s="166" t="s">
        <v>185</v>
      </c>
      <c r="B199" s="167">
        <f t="shared" ref="B199:M199" si="493">B197+B198</f>
        <v>2556.833333</v>
      </c>
      <c r="C199" s="167">
        <f t="shared" si="493"/>
        <v>2553.333333</v>
      </c>
      <c r="D199" s="167">
        <f t="shared" si="493"/>
        <v>2549.833333</v>
      </c>
      <c r="E199" s="167">
        <f t="shared" si="493"/>
        <v>2546.333333</v>
      </c>
      <c r="F199" s="167">
        <f t="shared" si="493"/>
        <v>2542.833333</v>
      </c>
      <c r="G199" s="167">
        <f t="shared" si="493"/>
        <v>2539.333333</v>
      </c>
      <c r="H199" s="167">
        <f t="shared" si="493"/>
        <v>2535.833333</v>
      </c>
      <c r="I199" s="167">
        <f t="shared" si="493"/>
        <v>2532.333333</v>
      </c>
      <c r="J199" s="167">
        <f t="shared" si="493"/>
        <v>2528.833333</v>
      </c>
      <c r="K199" s="167">
        <f t="shared" si="493"/>
        <v>2525.333333</v>
      </c>
      <c r="L199" s="167">
        <f t="shared" si="493"/>
        <v>2521.833333</v>
      </c>
      <c r="M199" s="167">
        <f t="shared" si="493"/>
        <v>2518.333333</v>
      </c>
      <c r="N199" s="53" t="s">
        <v>185</v>
      </c>
      <c r="O199" s="340">
        <f>SUM(B199:M199)</f>
        <v>30451</v>
      </c>
      <c r="P199" s="39"/>
      <c r="Q199" s="166" t="s">
        <v>185</v>
      </c>
      <c r="R199" s="167">
        <f t="shared" ref="R199:AC199" si="494">R197+R198</f>
        <v>3959.75</v>
      </c>
      <c r="S199" s="167">
        <f t="shared" si="494"/>
        <v>3956.25</v>
      </c>
      <c r="T199" s="167">
        <f t="shared" si="494"/>
        <v>3952.75</v>
      </c>
      <c r="U199" s="167">
        <f t="shared" si="494"/>
        <v>3949.25</v>
      </c>
      <c r="V199" s="167">
        <f t="shared" si="494"/>
        <v>3945.75</v>
      </c>
      <c r="W199" s="167">
        <f t="shared" si="494"/>
        <v>3942.25</v>
      </c>
      <c r="X199" s="167">
        <f t="shared" si="494"/>
        <v>3938.75</v>
      </c>
      <c r="Y199" s="167">
        <f t="shared" si="494"/>
        <v>3935.25</v>
      </c>
      <c r="Z199" s="167">
        <f t="shared" si="494"/>
        <v>3931.75</v>
      </c>
      <c r="AA199" s="167">
        <f t="shared" si="494"/>
        <v>3928.25</v>
      </c>
      <c r="AB199" s="167">
        <f t="shared" si="494"/>
        <v>3924.75</v>
      </c>
      <c r="AC199" s="167">
        <f t="shared" si="494"/>
        <v>3921.25</v>
      </c>
      <c r="AD199" s="53" t="s">
        <v>185</v>
      </c>
      <c r="AE199" s="337">
        <f>SUM(R199:AC199)</f>
        <v>47286</v>
      </c>
      <c r="AF199" s="39"/>
      <c r="AG199" s="166" t="s">
        <v>185</v>
      </c>
      <c r="AH199" s="175">
        <f t="shared" ref="AH199:AS199" si="495">AH198+AH197</f>
        <v>2743.232565</v>
      </c>
      <c r="AI199" s="175">
        <f t="shared" si="495"/>
        <v>2740.946538</v>
      </c>
      <c r="AJ199" s="175">
        <f t="shared" si="495"/>
        <v>2738.662416</v>
      </c>
      <c r="AK199" s="175">
        <f t="shared" si="495"/>
        <v>2736.380197</v>
      </c>
      <c r="AL199" s="175">
        <f t="shared" si="495"/>
        <v>2734.099881</v>
      </c>
      <c r="AM199" s="175">
        <f t="shared" si="495"/>
        <v>2731.821464</v>
      </c>
      <c r="AN199" s="175">
        <f t="shared" si="495"/>
        <v>2729.544946</v>
      </c>
      <c r="AO199" s="175">
        <f t="shared" si="495"/>
        <v>2727.270325</v>
      </c>
      <c r="AP199" s="175">
        <f t="shared" si="495"/>
        <v>2724.9976</v>
      </c>
      <c r="AQ199" s="175">
        <f t="shared" si="495"/>
        <v>2722.726769</v>
      </c>
      <c r="AR199" s="175">
        <f t="shared" si="495"/>
        <v>2720.45783</v>
      </c>
      <c r="AS199" s="175">
        <f t="shared" si="495"/>
        <v>2718.190782</v>
      </c>
      <c r="AT199" s="180" t="s">
        <v>185</v>
      </c>
      <c r="AU199" s="184">
        <f>SUM(AH199:AS199)</f>
        <v>32768.33131</v>
      </c>
      <c r="AV199" s="39"/>
      <c r="AW199" s="166" t="s">
        <v>185</v>
      </c>
      <c r="AX199" s="175">
        <f t="shared" ref="AX199:BI199" si="496">AX198+AX197</f>
        <v>5666</v>
      </c>
      <c r="AY199" s="175">
        <f t="shared" si="496"/>
        <v>5662.5</v>
      </c>
      <c r="AZ199" s="175">
        <f t="shared" si="496"/>
        <v>5659</v>
      </c>
      <c r="BA199" s="175">
        <f t="shared" si="496"/>
        <v>5655.5</v>
      </c>
      <c r="BB199" s="175">
        <f t="shared" si="496"/>
        <v>5652</v>
      </c>
      <c r="BC199" s="175">
        <f t="shared" si="496"/>
        <v>5648.5</v>
      </c>
      <c r="BD199" s="175">
        <f t="shared" si="496"/>
        <v>5645</v>
      </c>
      <c r="BE199" s="175">
        <f t="shared" si="496"/>
        <v>5641.5</v>
      </c>
      <c r="BF199" s="175">
        <f t="shared" si="496"/>
        <v>5638</v>
      </c>
      <c r="BG199" s="175">
        <f t="shared" si="496"/>
        <v>5634.5</v>
      </c>
      <c r="BH199" s="175">
        <f t="shared" si="496"/>
        <v>5631</v>
      </c>
      <c r="BI199" s="175">
        <f t="shared" si="496"/>
        <v>5627.5</v>
      </c>
      <c r="BJ199" s="180" t="s">
        <v>185</v>
      </c>
      <c r="BK199" s="341">
        <f>SUM(AX199:BI199)</f>
        <v>67761</v>
      </c>
      <c r="BL199" s="39"/>
      <c r="BM199" s="166" t="s">
        <v>185</v>
      </c>
      <c r="BN199" s="175">
        <f t="shared" ref="BN199:BY199" si="497">BN198+BN197</f>
        <v>4145.541667</v>
      </c>
      <c r="BO199" s="175">
        <f t="shared" si="497"/>
        <v>4142.041667</v>
      </c>
      <c r="BP199" s="175">
        <f t="shared" si="497"/>
        <v>4138.541667</v>
      </c>
      <c r="BQ199" s="175">
        <f t="shared" si="497"/>
        <v>4135.041667</v>
      </c>
      <c r="BR199" s="175">
        <f t="shared" si="497"/>
        <v>4131.541667</v>
      </c>
      <c r="BS199" s="175">
        <f t="shared" si="497"/>
        <v>4128.041667</v>
      </c>
      <c r="BT199" s="175">
        <f t="shared" si="497"/>
        <v>4124.541667</v>
      </c>
      <c r="BU199" s="175">
        <f t="shared" si="497"/>
        <v>4121.041667</v>
      </c>
      <c r="BV199" s="175">
        <f t="shared" si="497"/>
        <v>4117.541667</v>
      </c>
      <c r="BW199" s="175">
        <f t="shared" si="497"/>
        <v>4114.041667</v>
      </c>
      <c r="BX199" s="175">
        <f t="shared" si="497"/>
        <v>4110.541667</v>
      </c>
      <c r="BY199" s="175">
        <f t="shared" si="497"/>
        <v>4107.041667</v>
      </c>
      <c r="BZ199" s="180" t="s">
        <v>185</v>
      </c>
      <c r="CA199" s="183">
        <f>SUM(BN199:BY199)</f>
        <v>49515.5</v>
      </c>
      <c r="CB199" s="39"/>
      <c r="CC199" s="166" t="s">
        <v>185</v>
      </c>
      <c r="CD199" s="175">
        <f t="shared" ref="CD199:CO199" si="498">CD198+CD197</f>
        <v>1080</v>
      </c>
      <c r="CE199" s="175">
        <f t="shared" si="498"/>
        <v>1075</v>
      </c>
      <c r="CF199" s="175">
        <f t="shared" si="498"/>
        <v>1070</v>
      </c>
      <c r="CG199" s="175">
        <f t="shared" si="498"/>
        <v>1065</v>
      </c>
      <c r="CH199" s="175">
        <f t="shared" si="498"/>
        <v>1060</v>
      </c>
      <c r="CI199" s="175">
        <f t="shared" si="498"/>
        <v>1055</v>
      </c>
      <c r="CJ199" s="175">
        <f t="shared" si="498"/>
        <v>1050</v>
      </c>
      <c r="CK199" s="175">
        <f t="shared" si="498"/>
        <v>1045</v>
      </c>
      <c r="CL199" s="175">
        <f t="shared" si="498"/>
        <v>1040</v>
      </c>
      <c r="CM199" s="175">
        <f t="shared" si="498"/>
        <v>1035</v>
      </c>
      <c r="CN199" s="175">
        <f t="shared" si="498"/>
        <v>1030</v>
      </c>
      <c r="CO199" s="175">
        <f t="shared" si="498"/>
        <v>1025</v>
      </c>
      <c r="CP199" s="174" t="s">
        <v>185</v>
      </c>
      <c r="CQ199" s="184">
        <f>SUM(CD199:CO199)</f>
        <v>12630</v>
      </c>
      <c r="CR199" s="39"/>
    </row>
    <row r="200" ht="15.75" customHeight="1">
      <c r="A200" s="166" t="s">
        <v>186</v>
      </c>
      <c r="B200" s="167">
        <f>M194-M191</f>
        <v>465200</v>
      </c>
      <c r="C200" s="167">
        <f t="shared" ref="C200:M200" si="499">B200-B197</f>
        <v>464000</v>
      </c>
      <c r="D200" s="167">
        <f t="shared" si="499"/>
        <v>462800</v>
      </c>
      <c r="E200" s="167">
        <f t="shared" si="499"/>
        <v>461600</v>
      </c>
      <c r="F200" s="167">
        <f t="shared" si="499"/>
        <v>460400</v>
      </c>
      <c r="G200" s="167">
        <f t="shared" si="499"/>
        <v>459200</v>
      </c>
      <c r="H200" s="167">
        <f t="shared" si="499"/>
        <v>458000</v>
      </c>
      <c r="I200" s="167">
        <f t="shared" si="499"/>
        <v>456800</v>
      </c>
      <c r="J200" s="167">
        <f t="shared" si="499"/>
        <v>455600</v>
      </c>
      <c r="K200" s="167">
        <f t="shared" si="499"/>
        <v>454400</v>
      </c>
      <c r="L200" s="167">
        <f t="shared" si="499"/>
        <v>453200</v>
      </c>
      <c r="M200" s="167">
        <f t="shared" si="499"/>
        <v>452000</v>
      </c>
      <c r="N200" s="336" t="s">
        <v>36</v>
      </c>
      <c r="O200" s="336" t="s">
        <v>36</v>
      </c>
      <c r="P200" s="39"/>
      <c r="Q200" s="166" t="s">
        <v>186</v>
      </c>
      <c r="R200" s="167">
        <f>AC194-AC191</f>
        <v>946200</v>
      </c>
      <c r="S200" s="167">
        <f t="shared" ref="S200:AC200" si="500">R200-R197</f>
        <v>945000</v>
      </c>
      <c r="T200" s="167">
        <f t="shared" si="500"/>
        <v>943800</v>
      </c>
      <c r="U200" s="167">
        <f t="shared" si="500"/>
        <v>942600</v>
      </c>
      <c r="V200" s="167">
        <f t="shared" si="500"/>
        <v>941400</v>
      </c>
      <c r="W200" s="167">
        <f t="shared" si="500"/>
        <v>940200</v>
      </c>
      <c r="X200" s="167">
        <f t="shared" si="500"/>
        <v>939000</v>
      </c>
      <c r="Y200" s="167">
        <f t="shared" si="500"/>
        <v>937800</v>
      </c>
      <c r="Z200" s="167">
        <f t="shared" si="500"/>
        <v>936600</v>
      </c>
      <c r="AA200" s="167">
        <f t="shared" si="500"/>
        <v>935400</v>
      </c>
      <c r="AB200" s="167">
        <f t="shared" si="500"/>
        <v>934200</v>
      </c>
      <c r="AC200" s="167">
        <f t="shared" si="500"/>
        <v>933000</v>
      </c>
      <c r="AD200" s="336" t="s">
        <v>36</v>
      </c>
      <c r="AE200" s="342" t="s">
        <v>36</v>
      </c>
      <c r="AF200" s="39"/>
      <c r="AG200" s="166" t="s">
        <v>186</v>
      </c>
      <c r="AH200" s="175">
        <f>AS194-AT194-AS191</f>
        <v>731528.6841</v>
      </c>
      <c r="AI200" s="175">
        <f t="shared" ref="AI200:AS200" si="501">AH200-AH197</f>
        <v>730919.0769</v>
      </c>
      <c r="AJ200" s="175">
        <f t="shared" si="501"/>
        <v>730309.9776</v>
      </c>
      <c r="AK200" s="175">
        <f t="shared" si="501"/>
        <v>729701.386</v>
      </c>
      <c r="AL200" s="175">
        <f t="shared" si="501"/>
        <v>729093.3015</v>
      </c>
      <c r="AM200" s="175">
        <f t="shared" si="501"/>
        <v>728485.7238</v>
      </c>
      <c r="AN200" s="175">
        <f t="shared" si="501"/>
        <v>727878.6523</v>
      </c>
      <c r="AO200" s="175">
        <f t="shared" si="501"/>
        <v>727272.0868</v>
      </c>
      <c r="AP200" s="175">
        <f t="shared" si="501"/>
        <v>726666.0267</v>
      </c>
      <c r="AQ200" s="175">
        <f t="shared" si="501"/>
        <v>726060.4717</v>
      </c>
      <c r="AR200" s="175">
        <f t="shared" si="501"/>
        <v>725455.4213</v>
      </c>
      <c r="AS200" s="175">
        <f t="shared" si="501"/>
        <v>724850.8751</v>
      </c>
      <c r="AT200" s="169"/>
      <c r="AU200" s="173"/>
      <c r="AV200" s="39"/>
      <c r="AW200" s="166" t="s">
        <v>186</v>
      </c>
      <c r="AX200" s="175">
        <f>BI194-BJ194-BI191</f>
        <v>1531200</v>
      </c>
      <c r="AY200" s="175">
        <f t="shared" ref="AY200:BI200" si="502">AX200-AX197</f>
        <v>1530000</v>
      </c>
      <c r="AZ200" s="175">
        <f t="shared" si="502"/>
        <v>1528800</v>
      </c>
      <c r="BA200" s="175">
        <f t="shared" si="502"/>
        <v>1527600</v>
      </c>
      <c r="BB200" s="175">
        <f t="shared" si="502"/>
        <v>1526400</v>
      </c>
      <c r="BC200" s="175">
        <f t="shared" si="502"/>
        <v>1525200</v>
      </c>
      <c r="BD200" s="175">
        <f t="shared" si="502"/>
        <v>1524000</v>
      </c>
      <c r="BE200" s="175">
        <f t="shared" si="502"/>
        <v>1522800</v>
      </c>
      <c r="BF200" s="175">
        <f t="shared" si="502"/>
        <v>1521600</v>
      </c>
      <c r="BG200" s="175">
        <f t="shared" si="502"/>
        <v>1520400</v>
      </c>
      <c r="BH200" s="175">
        <f t="shared" si="502"/>
        <v>1519200</v>
      </c>
      <c r="BI200" s="175">
        <f t="shared" si="502"/>
        <v>1518000</v>
      </c>
      <c r="BJ200" s="169"/>
      <c r="BK200" s="343"/>
      <c r="BL200" s="39"/>
      <c r="BM200" s="166" t="s">
        <v>186</v>
      </c>
      <c r="BN200" s="175">
        <f>BY194-BZ194-BY191</f>
        <v>1009900</v>
      </c>
      <c r="BO200" s="175">
        <f t="shared" ref="BO200:BY200" si="503">BN200-BN197</f>
        <v>1008700</v>
      </c>
      <c r="BP200" s="175">
        <f t="shared" si="503"/>
        <v>1007500</v>
      </c>
      <c r="BQ200" s="175">
        <f t="shared" si="503"/>
        <v>1006300</v>
      </c>
      <c r="BR200" s="175">
        <f t="shared" si="503"/>
        <v>1005100</v>
      </c>
      <c r="BS200" s="175">
        <f t="shared" si="503"/>
        <v>1003900</v>
      </c>
      <c r="BT200" s="175">
        <f t="shared" si="503"/>
        <v>1002700</v>
      </c>
      <c r="BU200" s="175">
        <f t="shared" si="503"/>
        <v>1001500</v>
      </c>
      <c r="BV200" s="175">
        <f t="shared" si="503"/>
        <v>1000300</v>
      </c>
      <c r="BW200" s="175">
        <f t="shared" si="503"/>
        <v>999100</v>
      </c>
      <c r="BX200" s="175">
        <f t="shared" si="503"/>
        <v>997900</v>
      </c>
      <c r="BY200" s="175">
        <f t="shared" si="503"/>
        <v>996700</v>
      </c>
      <c r="BZ200" s="169"/>
      <c r="CA200" s="185"/>
      <c r="CB200" s="39"/>
      <c r="CC200" s="166" t="s">
        <v>186</v>
      </c>
      <c r="CD200" s="175">
        <f>CO194-CP194-CO191</f>
        <v>-28800</v>
      </c>
      <c r="CE200" s="175">
        <f t="shared" ref="CE200:CO200" si="504">CD200-CD197</f>
        <v>-30000</v>
      </c>
      <c r="CF200" s="175">
        <f t="shared" si="504"/>
        <v>-31200</v>
      </c>
      <c r="CG200" s="175">
        <f t="shared" si="504"/>
        <v>-32400</v>
      </c>
      <c r="CH200" s="175">
        <f t="shared" si="504"/>
        <v>-33600</v>
      </c>
      <c r="CI200" s="175">
        <f t="shared" si="504"/>
        <v>-34800</v>
      </c>
      <c r="CJ200" s="175">
        <f t="shared" si="504"/>
        <v>-36000</v>
      </c>
      <c r="CK200" s="175">
        <f t="shared" si="504"/>
        <v>-37200</v>
      </c>
      <c r="CL200" s="175">
        <f t="shared" si="504"/>
        <v>-38400</v>
      </c>
      <c r="CM200" s="175">
        <f t="shared" si="504"/>
        <v>-39600</v>
      </c>
      <c r="CN200" s="175">
        <f t="shared" si="504"/>
        <v>-40800</v>
      </c>
      <c r="CO200" s="175">
        <f t="shared" si="504"/>
        <v>-42000</v>
      </c>
      <c r="CP200" s="186"/>
      <c r="CQ200" s="173"/>
      <c r="CR200" s="39"/>
    </row>
    <row r="201" ht="15.75" customHeight="1">
      <c r="A201" s="166" t="s">
        <v>187</v>
      </c>
      <c r="B201" s="167">
        <v>4500.0</v>
      </c>
      <c r="C201" s="167">
        <v>4500.0</v>
      </c>
      <c r="D201" s="167">
        <v>4500.0</v>
      </c>
      <c r="E201" s="167">
        <v>4500.0</v>
      </c>
      <c r="F201" s="167">
        <v>4500.0</v>
      </c>
      <c r="G201" s="167">
        <v>4500.0</v>
      </c>
      <c r="H201" s="167">
        <v>4500.0</v>
      </c>
      <c r="I201" s="167">
        <v>4500.0</v>
      </c>
      <c r="J201" s="167">
        <v>4500.0</v>
      </c>
      <c r="K201" s="167">
        <v>4500.0</v>
      </c>
      <c r="L201" s="167">
        <v>4500.0</v>
      </c>
      <c r="M201" s="167">
        <v>4500.0</v>
      </c>
      <c r="N201" s="53"/>
      <c r="O201" s="340">
        <f>SUM(B201:M201)</f>
        <v>54000</v>
      </c>
      <c r="P201" s="39"/>
      <c r="Q201" s="166" t="s">
        <v>187</v>
      </c>
      <c r="R201" s="167">
        <v>4500.0</v>
      </c>
      <c r="S201" s="167">
        <v>4500.0</v>
      </c>
      <c r="T201" s="167">
        <v>4500.0</v>
      </c>
      <c r="U201" s="167">
        <v>4500.0</v>
      </c>
      <c r="V201" s="167">
        <v>4500.0</v>
      </c>
      <c r="W201" s="167">
        <v>4500.0</v>
      </c>
      <c r="X201" s="167">
        <v>4500.0</v>
      </c>
      <c r="Y201" s="167">
        <v>4500.0</v>
      </c>
      <c r="Z201" s="167">
        <v>4500.0</v>
      </c>
      <c r="AA201" s="167">
        <v>4500.0</v>
      </c>
      <c r="AB201" s="167">
        <v>4500.0</v>
      </c>
      <c r="AC201" s="167">
        <v>4500.0</v>
      </c>
      <c r="AD201" s="166" t="s">
        <v>187</v>
      </c>
      <c r="AE201" s="337">
        <f>SUM(R201:AC201)</f>
        <v>54000</v>
      </c>
      <c r="AF201" s="39"/>
      <c r="AG201" s="166" t="s">
        <v>187</v>
      </c>
      <c r="AH201" s="175">
        <v>5100.0</v>
      </c>
      <c r="AI201" s="175">
        <v>5100.0</v>
      </c>
      <c r="AJ201" s="175">
        <v>5100.0</v>
      </c>
      <c r="AK201" s="175">
        <v>5100.0</v>
      </c>
      <c r="AL201" s="175">
        <v>5100.0</v>
      </c>
      <c r="AM201" s="175">
        <v>5100.0</v>
      </c>
      <c r="AN201" s="175">
        <v>5100.0</v>
      </c>
      <c r="AO201" s="175">
        <v>5100.0</v>
      </c>
      <c r="AP201" s="175">
        <v>5100.0</v>
      </c>
      <c r="AQ201" s="175">
        <v>5100.0</v>
      </c>
      <c r="AR201" s="175">
        <v>5100.0</v>
      </c>
      <c r="AS201" s="175">
        <v>5100.0</v>
      </c>
      <c r="AT201" s="180" t="s">
        <v>188</v>
      </c>
      <c r="AU201" s="195">
        <f>SUM(AH201:AS201)</f>
        <v>61200</v>
      </c>
      <c r="AV201" s="39"/>
      <c r="AW201" s="166" t="s">
        <v>187</v>
      </c>
      <c r="AX201" s="175">
        <v>6500.0</v>
      </c>
      <c r="AY201" s="175">
        <v>6500.0</v>
      </c>
      <c r="AZ201" s="175">
        <v>6500.0</v>
      </c>
      <c r="BA201" s="175">
        <v>6500.0</v>
      </c>
      <c r="BB201" s="175">
        <v>6500.0</v>
      </c>
      <c r="BC201" s="175">
        <v>6500.0</v>
      </c>
      <c r="BD201" s="175">
        <v>6500.0</v>
      </c>
      <c r="BE201" s="175">
        <v>6500.0</v>
      </c>
      <c r="BF201" s="175">
        <v>6500.0</v>
      </c>
      <c r="BG201" s="175">
        <v>6500.0</v>
      </c>
      <c r="BH201" s="175">
        <v>6500.0</v>
      </c>
      <c r="BI201" s="175">
        <v>6500.0</v>
      </c>
      <c r="BJ201" s="180" t="s">
        <v>188</v>
      </c>
      <c r="BK201" s="341">
        <f>SUM(AX201:BI201)</f>
        <v>78000</v>
      </c>
      <c r="BL201" s="39"/>
      <c r="BM201" s="166" t="s">
        <v>187</v>
      </c>
      <c r="BN201" s="175">
        <v>7100.0</v>
      </c>
      <c r="BO201" s="175">
        <v>7100.0</v>
      </c>
      <c r="BP201" s="175">
        <v>7100.0</v>
      </c>
      <c r="BQ201" s="175">
        <v>7100.0</v>
      </c>
      <c r="BR201" s="175">
        <v>7100.0</v>
      </c>
      <c r="BS201" s="175">
        <v>7100.0</v>
      </c>
      <c r="BT201" s="175">
        <v>7100.0</v>
      </c>
      <c r="BU201" s="175">
        <v>7100.0</v>
      </c>
      <c r="BV201" s="175">
        <v>7100.0</v>
      </c>
      <c r="BW201" s="175">
        <v>7100.0</v>
      </c>
      <c r="BX201" s="175">
        <v>7100.0</v>
      </c>
      <c r="BY201" s="175">
        <v>7100.0</v>
      </c>
      <c r="BZ201" s="180" t="s">
        <v>188</v>
      </c>
      <c r="CA201" s="183">
        <f>SUM(BN201:BY201)</f>
        <v>85200</v>
      </c>
      <c r="CB201" s="39"/>
      <c r="CC201" s="166" t="s">
        <v>187</v>
      </c>
      <c r="CD201" s="175">
        <v>980000.0</v>
      </c>
      <c r="CE201" s="175">
        <v>980000.0</v>
      </c>
      <c r="CF201" s="175">
        <v>980000.0</v>
      </c>
      <c r="CG201" s="175">
        <v>980000.0</v>
      </c>
      <c r="CH201" s="175">
        <v>980000.0</v>
      </c>
      <c r="CI201" s="175">
        <v>980000.0</v>
      </c>
      <c r="CJ201" s="175">
        <v>980000.0</v>
      </c>
      <c r="CK201" s="175">
        <v>980000.0</v>
      </c>
      <c r="CL201" s="175">
        <v>980000.0</v>
      </c>
      <c r="CM201" s="175">
        <v>980000.0</v>
      </c>
      <c r="CN201" s="175">
        <v>980000.0</v>
      </c>
      <c r="CO201" s="175">
        <v>980000.0</v>
      </c>
      <c r="CP201" s="187" t="s">
        <v>189</v>
      </c>
      <c r="CQ201" s="195">
        <f>SUM(CD201:CO201)</f>
        <v>11760000</v>
      </c>
      <c r="CR201" s="39"/>
    </row>
    <row r="202" ht="15.75" customHeight="1">
      <c r="A202" s="188" t="s">
        <v>169</v>
      </c>
      <c r="B202" s="158" t="s">
        <v>170</v>
      </c>
      <c r="C202" s="158" t="s">
        <v>171</v>
      </c>
      <c r="D202" s="158" t="s">
        <v>172</v>
      </c>
      <c r="E202" s="158" t="s">
        <v>173</v>
      </c>
      <c r="F202" s="158" t="s">
        <v>174</v>
      </c>
      <c r="G202" s="158" t="s">
        <v>175</v>
      </c>
      <c r="H202" s="158" t="s">
        <v>176</v>
      </c>
      <c r="I202" s="158" t="s">
        <v>177</v>
      </c>
      <c r="J202" s="158" t="s">
        <v>178</v>
      </c>
      <c r="K202" s="158" t="s">
        <v>179</v>
      </c>
      <c r="L202" s="158" t="s">
        <v>180</v>
      </c>
      <c r="M202" s="159" t="s">
        <v>181</v>
      </c>
      <c r="N202" s="336" t="s">
        <v>36</v>
      </c>
      <c r="O202" s="336" t="s">
        <v>36</v>
      </c>
      <c r="P202" s="39"/>
      <c r="Q202" s="188" t="s">
        <v>169</v>
      </c>
      <c r="R202" s="158" t="s">
        <v>170</v>
      </c>
      <c r="S202" s="158" t="s">
        <v>171</v>
      </c>
      <c r="T202" s="158" t="s">
        <v>172</v>
      </c>
      <c r="U202" s="158" t="s">
        <v>173</v>
      </c>
      <c r="V202" s="158" t="s">
        <v>174</v>
      </c>
      <c r="W202" s="158" t="s">
        <v>175</v>
      </c>
      <c r="X202" s="158" t="s">
        <v>176</v>
      </c>
      <c r="Y202" s="158" t="s">
        <v>177</v>
      </c>
      <c r="Z202" s="158" t="s">
        <v>178</v>
      </c>
      <c r="AA202" s="158" t="s">
        <v>179</v>
      </c>
      <c r="AB202" s="158" t="s">
        <v>180</v>
      </c>
      <c r="AC202" s="159" t="s">
        <v>181</v>
      </c>
      <c r="AD202" s="336" t="s">
        <v>36</v>
      </c>
      <c r="AE202" s="342" t="s">
        <v>36</v>
      </c>
      <c r="AF202" s="39"/>
      <c r="AG202" s="188" t="s">
        <v>169</v>
      </c>
      <c r="AH202" s="158" t="s">
        <v>170</v>
      </c>
      <c r="AI202" s="158" t="s">
        <v>171</v>
      </c>
      <c r="AJ202" s="158" t="s">
        <v>172</v>
      </c>
      <c r="AK202" s="158" t="s">
        <v>173</v>
      </c>
      <c r="AL202" s="158" t="s">
        <v>174</v>
      </c>
      <c r="AM202" s="158" t="s">
        <v>175</v>
      </c>
      <c r="AN202" s="158" t="s">
        <v>176</v>
      </c>
      <c r="AO202" s="158" t="s">
        <v>177</v>
      </c>
      <c r="AP202" s="158" t="s">
        <v>178</v>
      </c>
      <c r="AQ202" s="158" t="s">
        <v>179</v>
      </c>
      <c r="AR202" s="158" t="s">
        <v>180</v>
      </c>
      <c r="AS202" s="159" t="s">
        <v>181</v>
      </c>
      <c r="AT202" s="169"/>
      <c r="AU202" s="173"/>
      <c r="AV202" s="39"/>
      <c r="AW202" s="188" t="s">
        <v>169</v>
      </c>
      <c r="AX202" s="158" t="s">
        <v>170</v>
      </c>
      <c r="AY202" s="158" t="s">
        <v>171</v>
      </c>
      <c r="AZ202" s="158" t="s">
        <v>172</v>
      </c>
      <c r="BA202" s="158" t="s">
        <v>173</v>
      </c>
      <c r="BB202" s="158" t="s">
        <v>174</v>
      </c>
      <c r="BC202" s="158" t="s">
        <v>175</v>
      </c>
      <c r="BD202" s="158" t="s">
        <v>176</v>
      </c>
      <c r="BE202" s="158" t="s">
        <v>177</v>
      </c>
      <c r="BF202" s="158" t="s">
        <v>178</v>
      </c>
      <c r="BG202" s="158" t="s">
        <v>179</v>
      </c>
      <c r="BH202" s="158" t="s">
        <v>180</v>
      </c>
      <c r="BI202" s="159" t="s">
        <v>181</v>
      </c>
      <c r="BJ202" s="169"/>
      <c r="BK202" s="343"/>
      <c r="BL202" s="39"/>
      <c r="BM202" s="188" t="s">
        <v>169</v>
      </c>
      <c r="BN202" s="158" t="s">
        <v>170</v>
      </c>
      <c r="BO202" s="158" t="s">
        <v>171</v>
      </c>
      <c r="BP202" s="158" t="s">
        <v>172</v>
      </c>
      <c r="BQ202" s="158" t="s">
        <v>173</v>
      </c>
      <c r="BR202" s="158" t="s">
        <v>174</v>
      </c>
      <c r="BS202" s="158" t="s">
        <v>175</v>
      </c>
      <c r="BT202" s="158" t="s">
        <v>176</v>
      </c>
      <c r="BU202" s="158" t="s">
        <v>177</v>
      </c>
      <c r="BV202" s="158" t="s">
        <v>178</v>
      </c>
      <c r="BW202" s="158" t="s">
        <v>179</v>
      </c>
      <c r="BX202" s="158" t="s">
        <v>180</v>
      </c>
      <c r="BY202" s="159" t="s">
        <v>181</v>
      </c>
      <c r="BZ202" s="169"/>
      <c r="CA202" s="185"/>
      <c r="CB202" s="39"/>
      <c r="CC202" s="188" t="s">
        <v>169</v>
      </c>
      <c r="CD202" s="158" t="s">
        <v>170</v>
      </c>
      <c r="CE202" s="158" t="s">
        <v>171</v>
      </c>
      <c r="CF202" s="158" t="s">
        <v>172</v>
      </c>
      <c r="CG202" s="158" t="s">
        <v>173</v>
      </c>
      <c r="CH202" s="158" t="s">
        <v>174</v>
      </c>
      <c r="CI202" s="158" t="s">
        <v>175</v>
      </c>
      <c r="CJ202" s="158" t="s">
        <v>176</v>
      </c>
      <c r="CK202" s="158" t="s">
        <v>177</v>
      </c>
      <c r="CL202" s="158" t="s">
        <v>178</v>
      </c>
      <c r="CM202" s="158" t="s">
        <v>179</v>
      </c>
      <c r="CN202" s="158" t="s">
        <v>180</v>
      </c>
      <c r="CO202" s="159" t="s">
        <v>181</v>
      </c>
      <c r="CP202" s="200"/>
      <c r="CQ202" s="173"/>
      <c r="CR202" s="39"/>
    </row>
    <row r="203" ht="16.5" customHeight="1">
      <c r="A203" s="166" t="s">
        <v>182</v>
      </c>
      <c r="B203" s="167">
        <v>1200.0</v>
      </c>
      <c r="C203" s="167">
        <v>1200.0</v>
      </c>
      <c r="D203" s="167">
        <v>1200.0</v>
      </c>
      <c r="E203" s="167">
        <v>1200.0</v>
      </c>
      <c r="F203" s="167">
        <v>1200.0</v>
      </c>
      <c r="G203" s="167">
        <v>1200.0</v>
      </c>
      <c r="H203" s="167">
        <v>1200.0</v>
      </c>
      <c r="I203" s="167">
        <v>1200.0</v>
      </c>
      <c r="J203" s="167">
        <v>1200.0</v>
      </c>
      <c r="K203" s="167">
        <v>1200.0</v>
      </c>
      <c r="L203" s="167">
        <v>1200.0</v>
      </c>
      <c r="M203" s="167">
        <v>1200.0</v>
      </c>
      <c r="N203" s="206" t="s">
        <v>190</v>
      </c>
      <c r="O203" s="345">
        <f>O201-O199</f>
        <v>23549</v>
      </c>
      <c r="P203" s="39"/>
      <c r="Q203" s="166" t="s">
        <v>182</v>
      </c>
      <c r="R203" s="167">
        <v>1200.0</v>
      </c>
      <c r="S203" s="167">
        <v>1200.0</v>
      </c>
      <c r="T203" s="167">
        <v>1200.0</v>
      </c>
      <c r="U203" s="167">
        <v>1200.0</v>
      </c>
      <c r="V203" s="167">
        <v>1200.0</v>
      </c>
      <c r="W203" s="167">
        <v>1200.0</v>
      </c>
      <c r="X203" s="167">
        <v>1200.0</v>
      </c>
      <c r="Y203" s="167">
        <v>1200.0</v>
      </c>
      <c r="Z203" s="167">
        <v>1200.0</v>
      </c>
      <c r="AA203" s="167">
        <v>1200.0</v>
      </c>
      <c r="AB203" s="167">
        <v>1200.0</v>
      </c>
      <c r="AC203" s="167">
        <v>1200.0</v>
      </c>
      <c r="AD203" s="206" t="s">
        <v>190</v>
      </c>
      <c r="AE203" s="337">
        <f>AE201-AE199</f>
        <v>6714</v>
      </c>
      <c r="AF203" s="39"/>
      <c r="AG203" s="166" t="s">
        <v>182</v>
      </c>
      <c r="AH203" s="175">
        <f t="shared" ref="AH203:AS203" si="505">AH206*1%/12</f>
        <v>603.5390273</v>
      </c>
      <c r="AI203" s="175">
        <f t="shared" si="505"/>
        <v>603.0360781</v>
      </c>
      <c r="AJ203" s="175">
        <f t="shared" si="505"/>
        <v>602.533548</v>
      </c>
      <c r="AK203" s="175">
        <f t="shared" si="505"/>
        <v>602.0314367</v>
      </c>
      <c r="AL203" s="175">
        <f t="shared" si="505"/>
        <v>601.5297438</v>
      </c>
      <c r="AM203" s="175">
        <f t="shared" si="505"/>
        <v>601.0284691</v>
      </c>
      <c r="AN203" s="175">
        <f t="shared" si="505"/>
        <v>600.527612</v>
      </c>
      <c r="AO203" s="175">
        <f t="shared" si="505"/>
        <v>600.0271723</v>
      </c>
      <c r="AP203" s="175">
        <f t="shared" si="505"/>
        <v>599.5271497</v>
      </c>
      <c r="AQ203" s="175">
        <f t="shared" si="505"/>
        <v>599.0275437</v>
      </c>
      <c r="AR203" s="175">
        <f t="shared" si="505"/>
        <v>598.5283541</v>
      </c>
      <c r="AS203" s="175">
        <f t="shared" si="505"/>
        <v>598.0295805</v>
      </c>
      <c r="AT203" s="191" t="s">
        <v>190</v>
      </c>
      <c r="AU203" s="184">
        <f>AU201-AU199</f>
        <v>28431.66869</v>
      </c>
      <c r="AV203" s="39"/>
      <c r="AW203" s="166" t="s">
        <v>182</v>
      </c>
      <c r="AX203" s="167">
        <v>1200.0</v>
      </c>
      <c r="AY203" s="167">
        <v>1200.0</v>
      </c>
      <c r="AZ203" s="167">
        <v>1200.0</v>
      </c>
      <c r="BA203" s="167">
        <v>1200.0</v>
      </c>
      <c r="BB203" s="167">
        <v>1200.0</v>
      </c>
      <c r="BC203" s="167">
        <v>1200.0</v>
      </c>
      <c r="BD203" s="167">
        <v>1200.0</v>
      </c>
      <c r="BE203" s="167">
        <v>1200.0</v>
      </c>
      <c r="BF203" s="167">
        <v>1200.0</v>
      </c>
      <c r="BG203" s="167">
        <v>1200.0</v>
      </c>
      <c r="BH203" s="167">
        <v>1200.0</v>
      </c>
      <c r="BI203" s="167">
        <v>1200.0</v>
      </c>
      <c r="BJ203" s="191" t="s">
        <v>190</v>
      </c>
      <c r="BK203" s="346">
        <f>BK201-BK199</f>
        <v>10239</v>
      </c>
      <c r="BL203" s="39"/>
      <c r="BM203" s="166" t="s">
        <v>182</v>
      </c>
      <c r="BN203" s="167">
        <v>1200.0</v>
      </c>
      <c r="BO203" s="167">
        <v>1200.0</v>
      </c>
      <c r="BP203" s="167">
        <v>1200.0</v>
      </c>
      <c r="BQ203" s="167">
        <v>1200.0</v>
      </c>
      <c r="BR203" s="167">
        <v>1200.0</v>
      </c>
      <c r="BS203" s="167">
        <v>1200.0</v>
      </c>
      <c r="BT203" s="167">
        <v>1200.0</v>
      </c>
      <c r="BU203" s="167">
        <v>1200.0</v>
      </c>
      <c r="BV203" s="167">
        <v>1200.0</v>
      </c>
      <c r="BW203" s="167">
        <v>1200.0</v>
      </c>
      <c r="BX203" s="167">
        <v>1200.0</v>
      </c>
      <c r="BY203" s="167">
        <v>1200.0</v>
      </c>
      <c r="BZ203" s="191" t="s">
        <v>190</v>
      </c>
      <c r="CA203" s="193">
        <f>CA201-CA199</f>
        <v>35684.5</v>
      </c>
      <c r="CB203" s="39"/>
      <c r="CC203" s="166" t="s">
        <v>182</v>
      </c>
      <c r="CD203" s="167">
        <v>1200.0</v>
      </c>
      <c r="CE203" s="167">
        <v>1200.0</v>
      </c>
      <c r="CF203" s="167">
        <v>1200.0</v>
      </c>
      <c r="CG203" s="167">
        <v>1200.0</v>
      </c>
      <c r="CH203" s="167">
        <v>1200.0</v>
      </c>
      <c r="CI203" s="167">
        <v>1200.0</v>
      </c>
      <c r="CJ203" s="167">
        <v>1200.0</v>
      </c>
      <c r="CK203" s="167">
        <v>1200.0</v>
      </c>
      <c r="CL203" s="167">
        <v>1200.0</v>
      </c>
      <c r="CM203" s="167">
        <v>1200.0</v>
      </c>
      <c r="CN203" s="167">
        <v>1200.0</v>
      </c>
      <c r="CO203" s="167">
        <v>1200.0</v>
      </c>
      <c r="CP203" s="174" t="s">
        <v>183</v>
      </c>
      <c r="CQ203" s="184">
        <f>CQ201-CQ199</f>
        <v>11747370</v>
      </c>
      <c r="CR203" s="39"/>
    </row>
    <row r="204" ht="15.75" customHeight="1">
      <c r="A204" s="166" t="s">
        <v>184</v>
      </c>
      <c r="B204" s="167">
        <f t="shared" ref="B204:M204" si="506">B206*3.5%/12</f>
        <v>1314.833333</v>
      </c>
      <c r="C204" s="167">
        <f t="shared" si="506"/>
        <v>1311.333333</v>
      </c>
      <c r="D204" s="167">
        <f t="shared" si="506"/>
        <v>1307.833333</v>
      </c>
      <c r="E204" s="167">
        <f t="shared" si="506"/>
        <v>1304.333333</v>
      </c>
      <c r="F204" s="167">
        <f t="shared" si="506"/>
        <v>1300.833333</v>
      </c>
      <c r="G204" s="167">
        <f t="shared" si="506"/>
        <v>1297.333333</v>
      </c>
      <c r="H204" s="167">
        <f t="shared" si="506"/>
        <v>1293.833333</v>
      </c>
      <c r="I204" s="167">
        <f t="shared" si="506"/>
        <v>1290.333333</v>
      </c>
      <c r="J204" s="167">
        <f t="shared" si="506"/>
        <v>1286.833333</v>
      </c>
      <c r="K204" s="167">
        <f t="shared" si="506"/>
        <v>1283.333333</v>
      </c>
      <c r="L204" s="167">
        <f t="shared" si="506"/>
        <v>1279.833333</v>
      </c>
      <c r="M204" s="167">
        <f t="shared" si="506"/>
        <v>1276.333333</v>
      </c>
      <c r="N204" s="336" t="s">
        <v>36</v>
      </c>
      <c r="O204" s="336" t="s">
        <v>36</v>
      </c>
      <c r="P204" s="39"/>
      <c r="Q204" s="166" t="s">
        <v>184</v>
      </c>
      <c r="R204" s="167">
        <f t="shared" ref="R204:AC204" si="507">R206*3.5%/12</f>
        <v>2717.75</v>
      </c>
      <c r="S204" s="167">
        <f t="shared" si="507"/>
        <v>2714.25</v>
      </c>
      <c r="T204" s="167">
        <f t="shared" si="507"/>
        <v>2710.75</v>
      </c>
      <c r="U204" s="167">
        <f t="shared" si="507"/>
        <v>2707.25</v>
      </c>
      <c r="V204" s="167">
        <f t="shared" si="507"/>
        <v>2703.75</v>
      </c>
      <c r="W204" s="167">
        <f t="shared" si="507"/>
        <v>2700.25</v>
      </c>
      <c r="X204" s="167">
        <f t="shared" si="507"/>
        <v>2696.75</v>
      </c>
      <c r="Y204" s="167">
        <f t="shared" si="507"/>
        <v>2693.25</v>
      </c>
      <c r="Z204" s="167">
        <f t="shared" si="507"/>
        <v>2689.75</v>
      </c>
      <c r="AA204" s="167">
        <f t="shared" si="507"/>
        <v>2686.25</v>
      </c>
      <c r="AB204" s="167">
        <f t="shared" si="507"/>
        <v>2682.75</v>
      </c>
      <c r="AC204" s="167">
        <f t="shared" si="507"/>
        <v>2679.25</v>
      </c>
      <c r="AD204" s="336" t="s">
        <v>36</v>
      </c>
      <c r="AE204" s="342" t="s">
        <v>36</v>
      </c>
      <c r="AF204" s="39"/>
      <c r="AG204" s="166" t="s">
        <v>184</v>
      </c>
      <c r="AH204" s="175">
        <f t="shared" ref="AH204:AS204" si="508">AH206*3.5%/12</f>
        <v>2112.386595</v>
      </c>
      <c r="AI204" s="175">
        <f t="shared" si="508"/>
        <v>2110.626273</v>
      </c>
      <c r="AJ204" s="175">
        <f t="shared" si="508"/>
        <v>2108.867418</v>
      </c>
      <c r="AK204" s="175">
        <f t="shared" si="508"/>
        <v>2107.110028</v>
      </c>
      <c r="AL204" s="175">
        <f t="shared" si="508"/>
        <v>2105.354103</v>
      </c>
      <c r="AM204" s="175">
        <f t="shared" si="508"/>
        <v>2103.599642</v>
      </c>
      <c r="AN204" s="175">
        <f t="shared" si="508"/>
        <v>2101.846642</v>
      </c>
      <c r="AO204" s="175">
        <f t="shared" si="508"/>
        <v>2100.095103</v>
      </c>
      <c r="AP204" s="175">
        <f t="shared" si="508"/>
        <v>2098.345024</v>
      </c>
      <c r="AQ204" s="175">
        <f t="shared" si="508"/>
        <v>2096.596403</v>
      </c>
      <c r="AR204" s="175">
        <f t="shared" si="508"/>
        <v>2094.849239</v>
      </c>
      <c r="AS204" s="175">
        <f t="shared" si="508"/>
        <v>2093.103532</v>
      </c>
      <c r="AT204" s="169"/>
      <c r="AU204" s="173"/>
      <c r="AV204" s="39"/>
      <c r="AW204" s="166" t="s">
        <v>184</v>
      </c>
      <c r="AX204" s="175">
        <f t="shared" ref="AX204:BI204" si="509">AX206*3.5%/12</f>
        <v>4424</v>
      </c>
      <c r="AY204" s="175">
        <f t="shared" si="509"/>
        <v>4420.5</v>
      </c>
      <c r="AZ204" s="175">
        <f t="shared" si="509"/>
        <v>4417</v>
      </c>
      <c r="BA204" s="175">
        <f t="shared" si="509"/>
        <v>4413.5</v>
      </c>
      <c r="BB204" s="175">
        <f t="shared" si="509"/>
        <v>4410</v>
      </c>
      <c r="BC204" s="175">
        <f t="shared" si="509"/>
        <v>4406.5</v>
      </c>
      <c r="BD204" s="175">
        <f t="shared" si="509"/>
        <v>4403</v>
      </c>
      <c r="BE204" s="175">
        <f t="shared" si="509"/>
        <v>4399.5</v>
      </c>
      <c r="BF204" s="175">
        <f t="shared" si="509"/>
        <v>4396</v>
      </c>
      <c r="BG204" s="175">
        <f t="shared" si="509"/>
        <v>4392.5</v>
      </c>
      <c r="BH204" s="175">
        <f t="shared" si="509"/>
        <v>4389</v>
      </c>
      <c r="BI204" s="175">
        <f t="shared" si="509"/>
        <v>4385.5</v>
      </c>
      <c r="BJ204" s="169"/>
      <c r="BK204" s="343"/>
      <c r="BL204" s="39"/>
      <c r="BM204" s="166" t="s">
        <v>184</v>
      </c>
      <c r="BN204" s="175">
        <f t="shared" ref="BN204:BY204" si="510">BN206*3.5%/12</f>
        <v>2903.541667</v>
      </c>
      <c r="BO204" s="175">
        <f t="shared" si="510"/>
        <v>2900.041667</v>
      </c>
      <c r="BP204" s="175">
        <f t="shared" si="510"/>
        <v>2896.541667</v>
      </c>
      <c r="BQ204" s="175">
        <f t="shared" si="510"/>
        <v>2893.041667</v>
      </c>
      <c r="BR204" s="175">
        <f t="shared" si="510"/>
        <v>2889.541667</v>
      </c>
      <c r="BS204" s="175">
        <f t="shared" si="510"/>
        <v>2886.041667</v>
      </c>
      <c r="BT204" s="175">
        <f t="shared" si="510"/>
        <v>2882.541667</v>
      </c>
      <c r="BU204" s="175">
        <f t="shared" si="510"/>
        <v>2879.041667</v>
      </c>
      <c r="BV204" s="175">
        <f t="shared" si="510"/>
        <v>2875.541667</v>
      </c>
      <c r="BW204" s="175">
        <f t="shared" si="510"/>
        <v>2872.041667</v>
      </c>
      <c r="BX204" s="175">
        <f t="shared" si="510"/>
        <v>2868.541667</v>
      </c>
      <c r="BY204" s="175">
        <f t="shared" si="510"/>
        <v>2865.041667</v>
      </c>
      <c r="BZ204" s="169"/>
      <c r="CA204" s="185"/>
      <c r="CB204" s="39"/>
      <c r="CC204" s="166" t="s">
        <v>184</v>
      </c>
      <c r="CD204" s="175">
        <f t="shared" ref="CD204:CO204" si="511">CD206*5%/12</f>
        <v>-180</v>
      </c>
      <c r="CE204" s="175">
        <f t="shared" si="511"/>
        <v>-185</v>
      </c>
      <c r="CF204" s="175">
        <f t="shared" si="511"/>
        <v>-190</v>
      </c>
      <c r="CG204" s="175">
        <f t="shared" si="511"/>
        <v>-195</v>
      </c>
      <c r="CH204" s="175">
        <f t="shared" si="511"/>
        <v>-200</v>
      </c>
      <c r="CI204" s="175">
        <f t="shared" si="511"/>
        <v>-205</v>
      </c>
      <c r="CJ204" s="175">
        <f t="shared" si="511"/>
        <v>-210</v>
      </c>
      <c r="CK204" s="175">
        <f t="shared" si="511"/>
        <v>-215</v>
      </c>
      <c r="CL204" s="175">
        <f t="shared" si="511"/>
        <v>-220</v>
      </c>
      <c r="CM204" s="175">
        <f t="shared" si="511"/>
        <v>-225</v>
      </c>
      <c r="CN204" s="175">
        <f t="shared" si="511"/>
        <v>-230</v>
      </c>
      <c r="CO204" s="175">
        <f t="shared" si="511"/>
        <v>-235</v>
      </c>
      <c r="CP204" s="176"/>
      <c r="CQ204" s="173"/>
      <c r="CR204" s="39"/>
    </row>
    <row r="205" ht="16.5" customHeight="1">
      <c r="A205" s="166" t="s">
        <v>185</v>
      </c>
      <c r="B205" s="167">
        <f t="shared" ref="B205:M205" si="512">B203+B204</f>
        <v>2514.833333</v>
      </c>
      <c r="C205" s="167">
        <f t="shared" si="512"/>
        <v>2511.333333</v>
      </c>
      <c r="D205" s="167">
        <f t="shared" si="512"/>
        <v>2507.833333</v>
      </c>
      <c r="E205" s="167">
        <f t="shared" si="512"/>
        <v>2504.333333</v>
      </c>
      <c r="F205" s="167">
        <f t="shared" si="512"/>
        <v>2500.833333</v>
      </c>
      <c r="G205" s="167">
        <f t="shared" si="512"/>
        <v>2497.333333</v>
      </c>
      <c r="H205" s="167">
        <f t="shared" si="512"/>
        <v>2493.833333</v>
      </c>
      <c r="I205" s="167">
        <f t="shared" si="512"/>
        <v>2490.333333</v>
      </c>
      <c r="J205" s="167">
        <f t="shared" si="512"/>
        <v>2486.833333</v>
      </c>
      <c r="K205" s="167">
        <f t="shared" si="512"/>
        <v>2483.333333</v>
      </c>
      <c r="L205" s="167">
        <f t="shared" si="512"/>
        <v>2479.833333</v>
      </c>
      <c r="M205" s="167">
        <f t="shared" si="512"/>
        <v>2476.333333</v>
      </c>
      <c r="N205" s="53" t="s">
        <v>185</v>
      </c>
      <c r="O205" s="340">
        <f>SUM(B205:M205)</f>
        <v>29947</v>
      </c>
      <c r="P205" s="39"/>
      <c r="Q205" s="166" t="s">
        <v>185</v>
      </c>
      <c r="R205" s="167">
        <f t="shared" ref="R205:AC205" si="513">R203+R204</f>
        <v>3917.75</v>
      </c>
      <c r="S205" s="167">
        <f t="shared" si="513"/>
        <v>3914.25</v>
      </c>
      <c r="T205" s="167">
        <f t="shared" si="513"/>
        <v>3910.75</v>
      </c>
      <c r="U205" s="167">
        <f t="shared" si="513"/>
        <v>3907.25</v>
      </c>
      <c r="V205" s="167">
        <f t="shared" si="513"/>
        <v>3903.75</v>
      </c>
      <c r="W205" s="167">
        <f t="shared" si="513"/>
        <v>3900.25</v>
      </c>
      <c r="X205" s="167">
        <f t="shared" si="513"/>
        <v>3896.75</v>
      </c>
      <c r="Y205" s="167">
        <f t="shared" si="513"/>
        <v>3893.25</v>
      </c>
      <c r="Z205" s="167">
        <f t="shared" si="513"/>
        <v>3889.75</v>
      </c>
      <c r="AA205" s="167">
        <f t="shared" si="513"/>
        <v>3886.25</v>
      </c>
      <c r="AB205" s="167">
        <f t="shared" si="513"/>
        <v>3882.75</v>
      </c>
      <c r="AC205" s="167">
        <f t="shared" si="513"/>
        <v>3879.25</v>
      </c>
      <c r="AD205" s="53" t="s">
        <v>185</v>
      </c>
      <c r="AE205" s="337">
        <f>SUM(R205:AC205)</f>
        <v>46782</v>
      </c>
      <c r="AF205" s="39"/>
      <c r="AG205" s="166" t="s">
        <v>185</v>
      </c>
      <c r="AH205" s="175">
        <f t="shared" ref="AH205:AS205" si="514">AH204+AH203</f>
        <v>2715.925623</v>
      </c>
      <c r="AI205" s="175">
        <f t="shared" si="514"/>
        <v>2713.662351</v>
      </c>
      <c r="AJ205" s="175">
        <f t="shared" si="514"/>
        <v>2711.400966</v>
      </c>
      <c r="AK205" s="175">
        <f t="shared" si="514"/>
        <v>2709.141465</v>
      </c>
      <c r="AL205" s="175">
        <f t="shared" si="514"/>
        <v>2706.883847</v>
      </c>
      <c r="AM205" s="175">
        <f t="shared" si="514"/>
        <v>2704.628111</v>
      </c>
      <c r="AN205" s="175">
        <f t="shared" si="514"/>
        <v>2702.374254</v>
      </c>
      <c r="AO205" s="175">
        <f t="shared" si="514"/>
        <v>2700.122275</v>
      </c>
      <c r="AP205" s="175">
        <f t="shared" si="514"/>
        <v>2697.872174</v>
      </c>
      <c r="AQ205" s="175">
        <f t="shared" si="514"/>
        <v>2695.623947</v>
      </c>
      <c r="AR205" s="175">
        <f t="shared" si="514"/>
        <v>2693.377593</v>
      </c>
      <c r="AS205" s="175">
        <f t="shared" si="514"/>
        <v>2691.133112</v>
      </c>
      <c r="AT205" s="180" t="s">
        <v>185</v>
      </c>
      <c r="AU205" s="184">
        <f>SUM(AH205:AS205)</f>
        <v>32442.14572</v>
      </c>
      <c r="AV205" s="39"/>
      <c r="AW205" s="166" t="s">
        <v>185</v>
      </c>
      <c r="AX205" s="175">
        <f t="shared" ref="AX205:BI205" si="515">AX204+AX203</f>
        <v>5624</v>
      </c>
      <c r="AY205" s="175">
        <f t="shared" si="515"/>
        <v>5620.5</v>
      </c>
      <c r="AZ205" s="175">
        <f t="shared" si="515"/>
        <v>5617</v>
      </c>
      <c r="BA205" s="175">
        <f t="shared" si="515"/>
        <v>5613.5</v>
      </c>
      <c r="BB205" s="175">
        <f t="shared" si="515"/>
        <v>5610</v>
      </c>
      <c r="BC205" s="175">
        <f t="shared" si="515"/>
        <v>5606.5</v>
      </c>
      <c r="BD205" s="175">
        <f t="shared" si="515"/>
        <v>5603</v>
      </c>
      <c r="BE205" s="175">
        <f t="shared" si="515"/>
        <v>5599.5</v>
      </c>
      <c r="BF205" s="175">
        <f t="shared" si="515"/>
        <v>5596</v>
      </c>
      <c r="BG205" s="175">
        <f t="shared" si="515"/>
        <v>5592.5</v>
      </c>
      <c r="BH205" s="175">
        <f t="shared" si="515"/>
        <v>5589</v>
      </c>
      <c r="BI205" s="175">
        <f t="shared" si="515"/>
        <v>5585.5</v>
      </c>
      <c r="BJ205" s="180" t="s">
        <v>185</v>
      </c>
      <c r="BK205" s="341">
        <f>SUM(AX205:BI205)</f>
        <v>67257</v>
      </c>
      <c r="BL205" s="39"/>
      <c r="BM205" s="166" t="s">
        <v>185</v>
      </c>
      <c r="BN205" s="175">
        <f t="shared" ref="BN205:BY205" si="516">BN204+BN203</f>
        <v>4103.541667</v>
      </c>
      <c r="BO205" s="175">
        <f t="shared" si="516"/>
        <v>4100.041667</v>
      </c>
      <c r="BP205" s="175">
        <f t="shared" si="516"/>
        <v>4096.541667</v>
      </c>
      <c r="BQ205" s="175">
        <f t="shared" si="516"/>
        <v>4093.041667</v>
      </c>
      <c r="BR205" s="175">
        <f t="shared" si="516"/>
        <v>4089.541667</v>
      </c>
      <c r="BS205" s="175">
        <f t="shared" si="516"/>
        <v>4086.041667</v>
      </c>
      <c r="BT205" s="175">
        <f t="shared" si="516"/>
        <v>4082.541667</v>
      </c>
      <c r="BU205" s="175">
        <f t="shared" si="516"/>
        <v>4079.041667</v>
      </c>
      <c r="BV205" s="175">
        <f t="shared" si="516"/>
        <v>4075.541667</v>
      </c>
      <c r="BW205" s="175">
        <f t="shared" si="516"/>
        <v>4072.041667</v>
      </c>
      <c r="BX205" s="175">
        <f t="shared" si="516"/>
        <v>4068.541667</v>
      </c>
      <c r="BY205" s="175">
        <f t="shared" si="516"/>
        <v>4065.041667</v>
      </c>
      <c r="BZ205" s="180" t="s">
        <v>185</v>
      </c>
      <c r="CA205" s="183">
        <f>SUM(BN205:BY205)</f>
        <v>49011.5</v>
      </c>
      <c r="CB205" s="39"/>
      <c r="CC205" s="166" t="s">
        <v>185</v>
      </c>
      <c r="CD205" s="175">
        <f t="shared" ref="CD205:CO205" si="517">CD204+CD203</f>
        <v>1020</v>
      </c>
      <c r="CE205" s="175">
        <f t="shared" si="517"/>
        <v>1015</v>
      </c>
      <c r="CF205" s="175">
        <f t="shared" si="517"/>
        <v>1010</v>
      </c>
      <c r="CG205" s="175">
        <f t="shared" si="517"/>
        <v>1005</v>
      </c>
      <c r="CH205" s="175">
        <f t="shared" si="517"/>
        <v>1000</v>
      </c>
      <c r="CI205" s="175">
        <f t="shared" si="517"/>
        <v>995</v>
      </c>
      <c r="CJ205" s="175">
        <f t="shared" si="517"/>
        <v>990</v>
      </c>
      <c r="CK205" s="175">
        <f t="shared" si="517"/>
        <v>985</v>
      </c>
      <c r="CL205" s="175">
        <f t="shared" si="517"/>
        <v>980</v>
      </c>
      <c r="CM205" s="175">
        <f t="shared" si="517"/>
        <v>975</v>
      </c>
      <c r="CN205" s="175">
        <f t="shared" si="517"/>
        <v>970</v>
      </c>
      <c r="CO205" s="175">
        <f t="shared" si="517"/>
        <v>965</v>
      </c>
      <c r="CP205" s="174" t="s">
        <v>185</v>
      </c>
      <c r="CQ205" s="184">
        <f>SUM(CD205:CO205)</f>
        <v>11910</v>
      </c>
      <c r="CR205" s="39"/>
    </row>
    <row r="206" ht="15.75" customHeight="1">
      <c r="A206" s="166" t="s">
        <v>186</v>
      </c>
      <c r="B206" s="167">
        <f>M200-M197</f>
        <v>450800</v>
      </c>
      <c r="C206" s="167">
        <f t="shared" ref="C206:M206" si="518">B206-B203</f>
        <v>449600</v>
      </c>
      <c r="D206" s="167">
        <f t="shared" si="518"/>
        <v>448400</v>
      </c>
      <c r="E206" s="167">
        <f t="shared" si="518"/>
        <v>447200</v>
      </c>
      <c r="F206" s="167">
        <f t="shared" si="518"/>
        <v>446000</v>
      </c>
      <c r="G206" s="167">
        <f t="shared" si="518"/>
        <v>444800</v>
      </c>
      <c r="H206" s="167">
        <f t="shared" si="518"/>
        <v>443600</v>
      </c>
      <c r="I206" s="167">
        <f t="shared" si="518"/>
        <v>442400</v>
      </c>
      <c r="J206" s="167">
        <f t="shared" si="518"/>
        <v>441200</v>
      </c>
      <c r="K206" s="167">
        <f t="shared" si="518"/>
        <v>440000</v>
      </c>
      <c r="L206" s="167">
        <f t="shared" si="518"/>
        <v>438800</v>
      </c>
      <c r="M206" s="167">
        <f t="shared" si="518"/>
        <v>437600</v>
      </c>
      <c r="N206" s="336" t="s">
        <v>36</v>
      </c>
      <c r="O206" s="336" t="s">
        <v>36</v>
      </c>
      <c r="P206" s="39"/>
      <c r="Q206" s="166" t="s">
        <v>186</v>
      </c>
      <c r="R206" s="167">
        <f>AC200-AC197</f>
        <v>931800</v>
      </c>
      <c r="S206" s="167">
        <f t="shared" ref="S206:AC206" si="519">R206-R203</f>
        <v>930600</v>
      </c>
      <c r="T206" s="167">
        <f t="shared" si="519"/>
        <v>929400</v>
      </c>
      <c r="U206" s="167">
        <f t="shared" si="519"/>
        <v>928200</v>
      </c>
      <c r="V206" s="167">
        <f t="shared" si="519"/>
        <v>927000</v>
      </c>
      <c r="W206" s="167">
        <f t="shared" si="519"/>
        <v>925800</v>
      </c>
      <c r="X206" s="167">
        <f t="shared" si="519"/>
        <v>924600</v>
      </c>
      <c r="Y206" s="167">
        <f t="shared" si="519"/>
        <v>923400</v>
      </c>
      <c r="Z206" s="167">
        <f t="shared" si="519"/>
        <v>922200</v>
      </c>
      <c r="AA206" s="167">
        <f t="shared" si="519"/>
        <v>921000</v>
      </c>
      <c r="AB206" s="167">
        <f t="shared" si="519"/>
        <v>919800</v>
      </c>
      <c r="AC206" s="167">
        <f t="shared" si="519"/>
        <v>918600</v>
      </c>
      <c r="AD206" s="336" t="s">
        <v>36</v>
      </c>
      <c r="AE206" s="342" t="s">
        <v>36</v>
      </c>
      <c r="AF206" s="39"/>
      <c r="AG206" s="166" t="s">
        <v>186</v>
      </c>
      <c r="AH206" s="175">
        <f>AS200-AT200-AS197</f>
        <v>724246.8327</v>
      </c>
      <c r="AI206" s="175">
        <f t="shared" ref="AI206:AS206" si="520">AH206-AH203</f>
        <v>723643.2937</v>
      </c>
      <c r="AJ206" s="175">
        <f t="shared" si="520"/>
        <v>723040.2576</v>
      </c>
      <c r="AK206" s="175">
        <f t="shared" si="520"/>
        <v>722437.7241</v>
      </c>
      <c r="AL206" s="175">
        <f t="shared" si="520"/>
        <v>721835.6926</v>
      </c>
      <c r="AM206" s="175">
        <f t="shared" si="520"/>
        <v>721234.1629</v>
      </c>
      <c r="AN206" s="175">
        <f t="shared" si="520"/>
        <v>720633.1344</v>
      </c>
      <c r="AO206" s="175">
        <f t="shared" si="520"/>
        <v>720032.6068</v>
      </c>
      <c r="AP206" s="175">
        <f t="shared" si="520"/>
        <v>719432.5796</v>
      </c>
      <c r="AQ206" s="175">
        <f t="shared" si="520"/>
        <v>718833.0525</v>
      </c>
      <c r="AR206" s="175">
        <f t="shared" si="520"/>
        <v>718234.0249</v>
      </c>
      <c r="AS206" s="175">
        <f t="shared" si="520"/>
        <v>717635.4966</v>
      </c>
      <c r="AT206" s="169"/>
      <c r="AU206" s="173"/>
      <c r="AV206" s="39"/>
      <c r="AW206" s="166" t="s">
        <v>186</v>
      </c>
      <c r="AX206" s="175">
        <f>BI200-BJ200-BI197</f>
        <v>1516800</v>
      </c>
      <c r="AY206" s="175">
        <f t="shared" ref="AY206:BI206" si="521">AX206-AX203</f>
        <v>1515600</v>
      </c>
      <c r="AZ206" s="175">
        <f t="shared" si="521"/>
        <v>1514400</v>
      </c>
      <c r="BA206" s="175">
        <f t="shared" si="521"/>
        <v>1513200</v>
      </c>
      <c r="BB206" s="175">
        <f t="shared" si="521"/>
        <v>1512000</v>
      </c>
      <c r="BC206" s="175">
        <f t="shared" si="521"/>
        <v>1510800</v>
      </c>
      <c r="BD206" s="175">
        <f t="shared" si="521"/>
        <v>1509600</v>
      </c>
      <c r="BE206" s="175">
        <f t="shared" si="521"/>
        <v>1508400</v>
      </c>
      <c r="BF206" s="175">
        <f t="shared" si="521"/>
        <v>1507200</v>
      </c>
      <c r="BG206" s="175">
        <f t="shared" si="521"/>
        <v>1506000</v>
      </c>
      <c r="BH206" s="175">
        <f t="shared" si="521"/>
        <v>1504800</v>
      </c>
      <c r="BI206" s="175">
        <f t="shared" si="521"/>
        <v>1503600</v>
      </c>
      <c r="BJ206" s="169"/>
      <c r="BK206" s="343"/>
      <c r="BL206" s="39"/>
      <c r="BM206" s="166" t="s">
        <v>186</v>
      </c>
      <c r="BN206" s="175">
        <f>BY200-BZ200-BY197</f>
        <v>995500</v>
      </c>
      <c r="BO206" s="175">
        <f t="shared" ref="BO206:BY206" si="522">BN206-BN203</f>
        <v>994300</v>
      </c>
      <c r="BP206" s="175">
        <f t="shared" si="522"/>
        <v>993100</v>
      </c>
      <c r="BQ206" s="175">
        <f t="shared" si="522"/>
        <v>991900</v>
      </c>
      <c r="BR206" s="175">
        <f t="shared" si="522"/>
        <v>990700</v>
      </c>
      <c r="BS206" s="175">
        <f t="shared" si="522"/>
        <v>989500</v>
      </c>
      <c r="BT206" s="175">
        <f t="shared" si="522"/>
        <v>988300</v>
      </c>
      <c r="BU206" s="175">
        <f t="shared" si="522"/>
        <v>987100</v>
      </c>
      <c r="BV206" s="175">
        <f t="shared" si="522"/>
        <v>985900</v>
      </c>
      <c r="BW206" s="175">
        <f t="shared" si="522"/>
        <v>984700</v>
      </c>
      <c r="BX206" s="175">
        <f t="shared" si="522"/>
        <v>983500</v>
      </c>
      <c r="BY206" s="175">
        <f t="shared" si="522"/>
        <v>982300</v>
      </c>
      <c r="BZ206" s="169"/>
      <c r="CA206" s="185"/>
      <c r="CB206" s="39"/>
      <c r="CC206" s="166" t="s">
        <v>186</v>
      </c>
      <c r="CD206" s="175">
        <f>CO200-CP200-CO197</f>
        <v>-43200</v>
      </c>
      <c r="CE206" s="175">
        <f t="shared" ref="CE206:CO206" si="523">CD206-CD203</f>
        <v>-44400</v>
      </c>
      <c r="CF206" s="175">
        <f t="shared" si="523"/>
        <v>-45600</v>
      </c>
      <c r="CG206" s="175">
        <f t="shared" si="523"/>
        <v>-46800</v>
      </c>
      <c r="CH206" s="175">
        <f t="shared" si="523"/>
        <v>-48000</v>
      </c>
      <c r="CI206" s="175">
        <f t="shared" si="523"/>
        <v>-49200</v>
      </c>
      <c r="CJ206" s="175">
        <f t="shared" si="523"/>
        <v>-50400</v>
      </c>
      <c r="CK206" s="175">
        <f t="shared" si="523"/>
        <v>-51600</v>
      </c>
      <c r="CL206" s="175">
        <f t="shared" si="523"/>
        <v>-52800</v>
      </c>
      <c r="CM206" s="175">
        <f t="shared" si="523"/>
        <v>-54000</v>
      </c>
      <c r="CN206" s="175">
        <f t="shared" si="523"/>
        <v>-55200</v>
      </c>
      <c r="CO206" s="175">
        <f t="shared" si="523"/>
        <v>-56400</v>
      </c>
      <c r="CP206" s="186"/>
      <c r="CQ206" s="173"/>
      <c r="CR206" s="39"/>
    </row>
    <row r="207" ht="16.5" customHeight="1">
      <c r="A207" s="166" t="s">
        <v>187</v>
      </c>
      <c r="B207" s="167">
        <v>4500.0</v>
      </c>
      <c r="C207" s="167">
        <v>4500.0</v>
      </c>
      <c r="D207" s="167">
        <v>4500.0</v>
      </c>
      <c r="E207" s="167">
        <v>4500.0</v>
      </c>
      <c r="F207" s="167">
        <v>4500.0</v>
      </c>
      <c r="G207" s="167">
        <v>4500.0</v>
      </c>
      <c r="H207" s="167">
        <v>4500.0</v>
      </c>
      <c r="I207" s="167">
        <v>4500.0</v>
      </c>
      <c r="J207" s="167">
        <v>4500.0</v>
      </c>
      <c r="K207" s="167">
        <v>4500.0</v>
      </c>
      <c r="L207" s="167">
        <v>4500.0</v>
      </c>
      <c r="M207" s="167">
        <v>4500.0</v>
      </c>
      <c r="N207" s="191"/>
      <c r="O207" s="340">
        <f>SUM(B207:M207)</f>
        <v>54000</v>
      </c>
      <c r="P207" s="39"/>
      <c r="Q207" s="166" t="s">
        <v>187</v>
      </c>
      <c r="R207" s="167">
        <v>4500.0</v>
      </c>
      <c r="S207" s="167">
        <v>4500.0</v>
      </c>
      <c r="T207" s="167">
        <v>4500.0</v>
      </c>
      <c r="U207" s="167">
        <v>4500.0</v>
      </c>
      <c r="V207" s="167">
        <v>4500.0</v>
      </c>
      <c r="W207" s="167">
        <v>4500.0</v>
      </c>
      <c r="X207" s="167">
        <v>4500.0</v>
      </c>
      <c r="Y207" s="167">
        <v>4500.0</v>
      </c>
      <c r="Z207" s="167">
        <v>4500.0</v>
      </c>
      <c r="AA207" s="167">
        <v>4500.0</v>
      </c>
      <c r="AB207" s="167">
        <v>4500.0</v>
      </c>
      <c r="AC207" s="167">
        <v>4500.0</v>
      </c>
      <c r="AD207" s="166" t="s">
        <v>187</v>
      </c>
      <c r="AE207" s="337">
        <f>SUM(R207:AC207)</f>
        <v>54000</v>
      </c>
      <c r="AF207" s="39"/>
      <c r="AG207" s="166" t="s">
        <v>187</v>
      </c>
      <c r="AH207" s="175">
        <v>5100.0</v>
      </c>
      <c r="AI207" s="175">
        <v>5100.0</v>
      </c>
      <c r="AJ207" s="175">
        <v>5100.0</v>
      </c>
      <c r="AK207" s="175">
        <v>5100.0</v>
      </c>
      <c r="AL207" s="175">
        <v>5100.0</v>
      </c>
      <c r="AM207" s="175">
        <v>5100.0</v>
      </c>
      <c r="AN207" s="175">
        <v>5100.0</v>
      </c>
      <c r="AO207" s="175">
        <v>5100.0</v>
      </c>
      <c r="AP207" s="175">
        <v>5100.0</v>
      </c>
      <c r="AQ207" s="175">
        <v>5100.0</v>
      </c>
      <c r="AR207" s="175">
        <v>5100.0</v>
      </c>
      <c r="AS207" s="175">
        <v>5100.0</v>
      </c>
      <c r="AT207" s="180" t="s">
        <v>188</v>
      </c>
      <c r="AU207" s="184">
        <f>SUM(AH207:AS207)</f>
        <v>61200</v>
      </c>
      <c r="AV207" s="39"/>
      <c r="AW207" s="166" t="s">
        <v>187</v>
      </c>
      <c r="AX207" s="175">
        <v>6500.0</v>
      </c>
      <c r="AY207" s="175">
        <v>6500.0</v>
      </c>
      <c r="AZ207" s="175">
        <v>6500.0</v>
      </c>
      <c r="BA207" s="175">
        <v>6500.0</v>
      </c>
      <c r="BB207" s="175">
        <v>6500.0</v>
      </c>
      <c r="BC207" s="175">
        <v>6500.0</v>
      </c>
      <c r="BD207" s="175">
        <v>6500.0</v>
      </c>
      <c r="BE207" s="175">
        <v>6500.0</v>
      </c>
      <c r="BF207" s="175">
        <v>6500.0</v>
      </c>
      <c r="BG207" s="175">
        <v>6500.0</v>
      </c>
      <c r="BH207" s="175">
        <v>6500.0</v>
      </c>
      <c r="BI207" s="175">
        <v>6500.0</v>
      </c>
      <c r="BJ207" s="180" t="s">
        <v>188</v>
      </c>
      <c r="BK207" s="341">
        <f>SUM(AX207:BI207)</f>
        <v>78000</v>
      </c>
      <c r="BL207" s="39"/>
      <c r="BM207" s="166" t="s">
        <v>187</v>
      </c>
      <c r="BN207" s="175">
        <v>7100.0</v>
      </c>
      <c r="BO207" s="175">
        <v>7100.0</v>
      </c>
      <c r="BP207" s="175">
        <v>7100.0</v>
      </c>
      <c r="BQ207" s="175">
        <v>7100.0</v>
      </c>
      <c r="BR207" s="175">
        <v>7100.0</v>
      </c>
      <c r="BS207" s="175">
        <v>7100.0</v>
      </c>
      <c r="BT207" s="175">
        <v>7100.0</v>
      </c>
      <c r="BU207" s="175">
        <v>7100.0</v>
      </c>
      <c r="BV207" s="175">
        <v>7100.0</v>
      </c>
      <c r="BW207" s="175">
        <v>7100.0</v>
      </c>
      <c r="BX207" s="175">
        <v>7100.0</v>
      </c>
      <c r="BY207" s="175">
        <v>7100.0</v>
      </c>
      <c r="BZ207" s="180" t="s">
        <v>188</v>
      </c>
      <c r="CA207" s="183">
        <f>SUM(BN207:BY207)</f>
        <v>85200</v>
      </c>
      <c r="CB207" s="39"/>
      <c r="CC207" s="166" t="s">
        <v>187</v>
      </c>
      <c r="CD207" s="175">
        <v>980000.0</v>
      </c>
      <c r="CE207" s="175">
        <v>980000.0</v>
      </c>
      <c r="CF207" s="175">
        <v>980000.0</v>
      </c>
      <c r="CG207" s="175">
        <v>980000.0</v>
      </c>
      <c r="CH207" s="175">
        <v>980000.0</v>
      </c>
      <c r="CI207" s="175">
        <v>980000.0</v>
      </c>
      <c r="CJ207" s="175">
        <v>980000.0</v>
      </c>
      <c r="CK207" s="175">
        <v>980000.0</v>
      </c>
      <c r="CL207" s="175">
        <v>980000.0</v>
      </c>
      <c r="CM207" s="175">
        <v>980000.0</v>
      </c>
      <c r="CN207" s="175">
        <v>980000.0</v>
      </c>
      <c r="CO207" s="175">
        <v>980000.0</v>
      </c>
      <c r="CP207" s="187" t="s">
        <v>189</v>
      </c>
      <c r="CQ207" s="184">
        <f>SUM(CD207:CO207)</f>
        <v>11760000</v>
      </c>
      <c r="CR207" s="39"/>
    </row>
    <row r="208" ht="15.75" customHeight="1">
      <c r="A208" s="188" t="s">
        <v>169</v>
      </c>
      <c r="B208" s="158" t="s">
        <v>170</v>
      </c>
      <c r="C208" s="158" t="s">
        <v>171</v>
      </c>
      <c r="D208" s="158" t="s">
        <v>172</v>
      </c>
      <c r="E208" s="158" t="s">
        <v>173</v>
      </c>
      <c r="F208" s="158" t="s">
        <v>174</v>
      </c>
      <c r="G208" s="158" t="s">
        <v>175</v>
      </c>
      <c r="H208" s="158" t="s">
        <v>176</v>
      </c>
      <c r="I208" s="158" t="s">
        <v>177</v>
      </c>
      <c r="J208" s="158" t="s">
        <v>178</v>
      </c>
      <c r="K208" s="158" t="s">
        <v>179</v>
      </c>
      <c r="L208" s="158" t="s">
        <v>180</v>
      </c>
      <c r="M208" s="159" t="s">
        <v>181</v>
      </c>
      <c r="N208" s="336" t="s">
        <v>36</v>
      </c>
      <c r="O208" s="336" t="s">
        <v>36</v>
      </c>
      <c r="P208" s="39"/>
      <c r="Q208" s="188" t="s">
        <v>169</v>
      </c>
      <c r="R208" s="158" t="s">
        <v>170</v>
      </c>
      <c r="S208" s="158" t="s">
        <v>171</v>
      </c>
      <c r="T208" s="158" t="s">
        <v>172</v>
      </c>
      <c r="U208" s="158" t="s">
        <v>173</v>
      </c>
      <c r="V208" s="158" t="s">
        <v>174</v>
      </c>
      <c r="W208" s="158" t="s">
        <v>175</v>
      </c>
      <c r="X208" s="158" t="s">
        <v>176</v>
      </c>
      <c r="Y208" s="158" t="s">
        <v>177</v>
      </c>
      <c r="Z208" s="158" t="s">
        <v>178</v>
      </c>
      <c r="AA208" s="158" t="s">
        <v>179</v>
      </c>
      <c r="AB208" s="158" t="s">
        <v>180</v>
      </c>
      <c r="AC208" s="159" t="s">
        <v>181</v>
      </c>
      <c r="AD208" s="336" t="s">
        <v>36</v>
      </c>
      <c r="AE208" s="342" t="s">
        <v>36</v>
      </c>
      <c r="AF208" s="39"/>
      <c r="AG208" s="188" t="s">
        <v>169</v>
      </c>
      <c r="AH208" s="158" t="s">
        <v>170</v>
      </c>
      <c r="AI208" s="158" t="s">
        <v>171</v>
      </c>
      <c r="AJ208" s="158" t="s">
        <v>172</v>
      </c>
      <c r="AK208" s="158" t="s">
        <v>173</v>
      </c>
      <c r="AL208" s="158" t="s">
        <v>174</v>
      </c>
      <c r="AM208" s="158" t="s">
        <v>175</v>
      </c>
      <c r="AN208" s="158" t="s">
        <v>176</v>
      </c>
      <c r="AO208" s="158" t="s">
        <v>177</v>
      </c>
      <c r="AP208" s="158" t="s">
        <v>178</v>
      </c>
      <c r="AQ208" s="158" t="s">
        <v>179</v>
      </c>
      <c r="AR208" s="158" t="s">
        <v>180</v>
      </c>
      <c r="AS208" s="159" t="s">
        <v>181</v>
      </c>
      <c r="AT208" s="169"/>
      <c r="AU208" s="173"/>
      <c r="AV208" s="39"/>
      <c r="AW208" s="188" t="s">
        <v>169</v>
      </c>
      <c r="AX208" s="158" t="s">
        <v>170</v>
      </c>
      <c r="AY208" s="158" t="s">
        <v>171</v>
      </c>
      <c r="AZ208" s="158" t="s">
        <v>172</v>
      </c>
      <c r="BA208" s="158" t="s">
        <v>173</v>
      </c>
      <c r="BB208" s="158" t="s">
        <v>174</v>
      </c>
      <c r="BC208" s="158" t="s">
        <v>175</v>
      </c>
      <c r="BD208" s="158" t="s">
        <v>176</v>
      </c>
      <c r="BE208" s="158" t="s">
        <v>177</v>
      </c>
      <c r="BF208" s="158" t="s">
        <v>178</v>
      </c>
      <c r="BG208" s="158" t="s">
        <v>179</v>
      </c>
      <c r="BH208" s="158" t="s">
        <v>180</v>
      </c>
      <c r="BI208" s="159" t="s">
        <v>181</v>
      </c>
      <c r="BJ208" s="169"/>
      <c r="BK208" s="343"/>
      <c r="BL208" s="39"/>
      <c r="BM208" s="188" t="s">
        <v>169</v>
      </c>
      <c r="BN208" s="158" t="s">
        <v>170</v>
      </c>
      <c r="BO208" s="158" t="s">
        <v>171</v>
      </c>
      <c r="BP208" s="158" t="s">
        <v>172</v>
      </c>
      <c r="BQ208" s="158" t="s">
        <v>173</v>
      </c>
      <c r="BR208" s="158" t="s">
        <v>174</v>
      </c>
      <c r="BS208" s="158" t="s">
        <v>175</v>
      </c>
      <c r="BT208" s="158" t="s">
        <v>176</v>
      </c>
      <c r="BU208" s="158" t="s">
        <v>177</v>
      </c>
      <c r="BV208" s="158" t="s">
        <v>178</v>
      </c>
      <c r="BW208" s="158" t="s">
        <v>179</v>
      </c>
      <c r="BX208" s="158" t="s">
        <v>180</v>
      </c>
      <c r="BY208" s="159" t="s">
        <v>181</v>
      </c>
      <c r="BZ208" s="169"/>
      <c r="CA208" s="185"/>
      <c r="CB208" s="39"/>
      <c r="CC208" s="188" t="s">
        <v>169</v>
      </c>
      <c r="CD208" s="158" t="s">
        <v>170</v>
      </c>
      <c r="CE208" s="158" t="s">
        <v>171</v>
      </c>
      <c r="CF208" s="158" t="s">
        <v>172</v>
      </c>
      <c r="CG208" s="158" t="s">
        <v>173</v>
      </c>
      <c r="CH208" s="158" t="s">
        <v>174</v>
      </c>
      <c r="CI208" s="158" t="s">
        <v>175</v>
      </c>
      <c r="CJ208" s="158" t="s">
        <v>176</v>
      </c>
      <c r="CK208" s="158" t="s">
        <v>177</v>
      </c>
      <c r="CL208" s="158" t="s">
        <v>178</v>
      </c>
      <c r="CM208" s="158" t="s">
        <v>179</v>
      </c>
      <c r="CN208" s="158" t="s">
        <v>180</v>
      </c>
      <c r="CO208" s="159" t="s">
        <v>181</v>
      </c>
      <c r="CP208" s="200"/>
      <c r="CQ208" s="173"/>
      <c r="CR208" s="39"/>
    </row>
    <row r="209" ht="16.5" customHeight="1">
      <c r="A209" s="166" t="s">
        <v>182</v>
      </c>
      <c r="B209" s="167">
        <v>1200.0</v>
      </c>
      <c r="C209" s="167">
        <v>1200.0</v>
      </c>
      <c r="D209" s="167">
        <v>1200.0</v>
      </c>
      <c r="E209" s="167">
        <v>1200.0</v>
      </c>
      <c r="F209" s="167">
        <v>1200.0</v>
      </c>
      <c r="G209" s="167">
        <v>1200.0</v>
      </c>
      <c r="H209" s="167">
        <v>1200.0</v>
      </c>
      <c r="I209" s="167">
        <v>1200.0</v>
      </c>
      <c r="J209" s="167">
        <v>1200.0</v>
      </c>
      <c r="K209" s="167">
        <v>1200.0</v>
      </c>
      <c r="L209" s="167">
        <v>1200.0</v>
      </c>
      <c r="M209" s="167">
        <v>1200.0</v>
      </c>
      <c r="N209" s="53" t="s">
        <v>190</v>
      </c>
      <c r="O209" s="345">
        <f>O207-O205</f>
        <v>24053</v>
      </c>
      <c r="P209" s="39"/>
      <c r="Q209" s="166" t="s">
        <v>182</v>
      </c>
      <c r="R209" s="167">
        <v>1200.0</v>
      </c>
      <c r="S209" s="167">
        <v>1200.0</v>
      </c>
      <c r="T209" s="167">
        <v>1200.0</v>
      </c>
      <c r="U209" s="167">
        <v>1200.0</v>
      </c>
      <c r="V209" s="167">
        <v>1200.0</v>
      </c>
      <c r="W209" s="167">
        <v>1200.0</v>
      </c>
      <c r="X209" s="167">
        <v>1200.0</v>
      </c>
      <c r="Y209" s="167">
        <v>1200.0</v>
      </c>
      <c r="Z209" s="167">
        <v>1200.0</v>
      </c>
      <c r="AA209" s="167">
        <v>1200.0</v>
      </c>
      <c r="AB209" s="167">
        <v>1200.0</v>
      </c>
      <c r="AC209" s="167">
        <v>1200.0</v>
      </c>
      <c r="AD209" s="206" t="s">
        <v>190</v>
      </c>
      <c r="AE209" s="337">
        <f>AE207-AE205</f>
        <v>7218</v>
      </c>
      <c r="AF209" s="39"/>
      <c r="AG209" s="166" t="s">
        <v>182</v>
      </c>
      <c r="AH209" s="175">
        <f t="shared" ref="AH209:AS209" si="524">AH212*1%/12</f>
        <v>597.5312225</v>
      </c>
      <c r="AI209" s="175">
        <f t="shared" si="524"/>
        <v>597.0332798</v>
      </c>
      <c r="AJ209" s="175">
        <f t="shared" si="524"/>
        <v>596.5357521</v>
      </c>
      <c r="AK209" s="175">
        <f t="shared" si="524"/>
        <v>596.0386389</v>
      </c>
      <c r="AL209" s="175">
        <f t="shared" si="524"/>
        <v>595.5419401</v>
      </c>
      <c r="AM209" s="175">
        <f t="shared" si="524"/>
        <v>595.0456551</v>
      </c>
      <c r="AN209" s="175">
        <f t="shared" si="524"/>
        <v>594.5497838</v>
      </c>
      <c r="AO209" s="175">
        <f t="shared" si="524"/>
        <v>594.0543256</v>
      </c>
      <c r="AP209" s="175">
        <f t="shared" si="524"/>
        <v>593.5592803</v>
      </c>
      <c r="AQ209" s="175">
        <f t="shared" si="524"/>
        <v>593.0646476</v>
      </c>
      <c r="AR209" s="175">
        <f t="shared" si="524"/>
        <v>592.5704271</v>
      </c>
      <c r="AS209" s="175">
        <f t="shared" si="524"/>
        <v>592.0766184</v>
      </c>
      <c r="AT209" s="191" t="s">
        <v>190</v>
      </c>
      <c r="AU209" s="184">
        <f>AU207-AU205</f>
        <v>28757.85428</v>
      </c>
      <c r="AV209" s="39"/>
      <c r="AW209" s="166" t="s">
        <v>182</v>
      </c>
      <c r="AX209" s="167">
        <v>1200.0</v>
      </c>
      <c r="AY209" s="167">
        <v>1200.0</v>
      </c>
      <c r="AZ209" s="167">
        <v>1200.0</v>
      </c>
      <c r="BA209" s="167">
        <v>1200.0</v>
      </c>
      <c r="BB209" s="167">
        <v>1200.0</v>
      </c>
      <c r="BC209" s="167">
        <v>1200.0</v>
      </c>
      <c r="BD209" s="167">
        <v>1200.0</v>
      </c>
      <c r="BE209" s="167">
        <v>1200.0</v>
      </c>
      <c r="BF209" s="167">
        <v>1200.0</v>
      </c>
      <c r="BG209" s="167">
        <v>1200.0</v>
      </c>
      <c r="BH209" s="167">
        <v>1200.0</v>
      </c>
      <c r="BI209" s="167">
        <v>1200.0</v>
      </c>
      <c r="BJ209" s="191" t="s">
        <v>190</v>
      </c>
      <c r="BK209" s="346">
        <f>BK207-BK205</f>
        <v>10743</v>
      </c>
      <c r="BL209" s="39"/>
      <c r="BM209" s="166" t="s">
        <v>182</v>
      </c>
      <c r="BN209" s="167">
        <v>1200.0</v>
      </c>
      <c r="BO209" s="167">
        <v>1200.0</v>
      </c>
      <c r="BP209" s="167">
        <v>1200.0</v>
      </c>
      <c r="BQ209" s="167">
        <v>1200.0</v>
      </c>
      <c r="BR209" s="167">
        <v>1200.0</v>
      </c>
      <c r="BS209" s="167">
        <v>1200.0</v>
      </c>
      <c r="BT209" s="167">
        <v>1200.0</v>
      </c>
      <c r="BU209" s="167">
        <v>1200.0</v>
      </c>
      <c r="BV209" s="167">
        <v>1200.0</v>
      </c>
      <c r="BW209" s="167">
        <v>1200.0</v>
      </c>
      <c r="BX209" s="167">
        <v>1200.0</v>
      </c>
      <c r="BY209" s="167">
        <v>1200.0</v>
      </c>
      <c r="BZ209" s="191" t="s">
        <v>190</v>
      </c>
      <c r="CA209" s="193">
        <f>CA207-CA205</f>
        <v>36188.5</v>
      </c>
      <c r="CB209" s="39"/>
      <c r="CC209" s="166" t="s">
        <v>182</v>
      </c>
      <c r="CD209" s="167">
        <v>1200.0</v>
      </c>
      <c r="CE209" s="167">
        <v>1200.0</v>
      </c>
      <c r="CF209" s="167">
        <v>1200.0</v>
      </c>
      <c r="CG209" s="167">
        <v>1200.0</v>
      </c>
      <c r="CH209" s="167">
        <v>1200.0</v>
      </c>
      <c r="CI209" s="167">
        <v>1200.0</v>
      </c>
      <c r="CJ209" s="167">
        <v>1200.0</v>
      </c>
      <c r="CK209" s="167">
        <v>1200.0</v>
      </c>
      <c r="CL209" s="167">
        <v>1200.0</v>
      </c>
      <c r="CM209" s="167">
        <v>1200.0</v>
      </c>
      <c r="CN209" s="167">
        <v>1200.0</v>
      </c>
      <c r="CO209" s="167">
        <v>1200.0</v>
      </c>
      <c r="CP209" s="174" t="s">
        <v>183</v>
      </c>
      <c r="CQ209" s="184">
        <f>CQ207-CQ205</f>
        <v>11748090</v>
      </c>
      <c r="CR209" s="39"/>
    </row>
    <row r="210" ht="15.75" customHeight="1">
      <c r="A210" s="166" t="s">
        <v>184</v>
      </c>
      <c r="B210" s="167">
        <f t="shared" ref="B210:M210" si="525">B212*3.5%/12</f>
        <v>1272.833333</v>
      </c>
      <c r="C210" s="167">
        <f t="shared" si="525"/>
        <v>1269.333333</v>
      </c>
      <c r="D210" s="167">
        <f t="shared" si="525"/>
        <v>1265.833333</v>
      </c>
      <c r="E210" s="167">
        <f t="shared" si="525"/>
        <v>1262.333333</v>
      </c>
      <c r="F210" s="167">
        <f t="shared" si="525"/>
        <v>1258.833333</v>
      </c>
      <c r="G210" s="167">
        <f t="shared" si="525"/>
        <v>1255.333333</v>
      </c>
      <c r="H210" s="167">
        <f t="shared" si="525"/>
        <v>1251.833333</v>
      </c>
      <c r="I210" s="167">
        <f t="shared" si="525"/>
        <v>1248.333333</v>
      </c>
      <c r="J210" s="167">
        <f t="shared" si="525"/>
        <v>1244.833333</v>
      </c>
      <c r="K210" s="167">
        <f t="shared" si="525"/>
        <v>1241.333333</v>
      </c>
      <c r="L210" s="167">
        <f t="shared" si="525"/>
        <v>1237.833333</v>
      </c>
      <c r="M210" s="167">
        <f t="shared" si="525"/>
        <v>1234.333333</v>
      </c>
      <c r="N210" s="336" t="s">
        <v>36</v>
      </c>
      <c r="O210" s="336" t="s">
        <v>36</v>
      </c>
      <c r="P210" s="39"/>
      <c r="Q210" s="166" t="s">
        <v>184</v>
      </c>
      <c r="R210" s="167">
        <f t="shared" ref="R210:AC210" si="526">R212*3.5%/12</f>
        <v>2675.75</v>
      </c>
      <c r="S210" s="167">
        <f t="shared" si="526"/>
        <v>2672.25</v>
      </c>
      <c r="T210" s="167">
        <f t="shared" si="526"/>
        <v>2668.75</v>
      </c>
      <c r="U210" s="167">
        <f t="shared" si="526"/>
        <v>2665.25</v>
      </c>
      <c r="V210" s="167">
        <f t="shared" si="526"/>
        <v>2661.75</v>
      </c>
      <c r="W210" s="167">
        <f t="shared" si="526"/>
        <v>2658.25</v>
      </c>
      <c r="X210" s="167">
        <f t="shared" si="526"/>
        <v>2654.75</v>
      </c>
      <c r="Y210" s="167">
        <f t="shared" si="526"/>
        <v>2651.25</v>
      </c>
      <c r="Z210" s="167">
        <f t="shared" si="526"/>
        <v>2647.75</v>
      </c>
      <c r="AA210" s="167">
        <f t="shared" si="526"/>
        <v>2644.25</v>
      </c>
      <c r="AB210" s="167">
        <f t="shared" si="526"/>
        <v>2640.75</v>
      </c>
      <c r="AC210" s="167">
        <f t="shared" si="526"/>
        <v>2637.25</v>
      </c>
      <c r="AD210" s="336" t="s">
        <v>36</v>
      </c>
      <c r="AE210" s="342" t="s">
        <v>36</v>
      </c>
      <c r="AF210" s="39"/>
      <c r="AG210" s="166" t="s">
        <v>184</v>
      </c>
      <c r="AH210" s="175">
        <f t="shared" ref="AH210:AS210" si="527">AH212*3.5%/12</f>
        <v>2091.359279</v>
      </c>
      <c r="AI210" s="175">
        <f t="shared" si="527"/>
        <v>2089.616479</v>
      </c>
      <c r="AJ210" s="175">
        <f t="shared" si="527"/>
        <v>2087.875132</v>
      </c>
      <c r="AK210" s="175">
        <f t="shared" si="527"/>
        <v>2086.135236</v>
      </c>
      <c r="AL210" s="175">
        <f t="shared" si="527"/>
        <v>2084.39679</v>
      </c>
      <c r="AM210" s="175">
        <f t="shared" si="527"/>
        <v>2082.659793</v>
      </c>
      <c r="AN210" s="175">
        <f t="shared" si="527"/>
        <v>2080.924243</v>
      </c>
      <c r="AO210" s="175">
        <f t="shared" si="527"/>
        <v>2079.19014</v>
      </c>
      <c r="AP210" s="175">
        <f t="shared" si="527"/>
        <v>2077.457481</v>
      </c>
      <c r="AQ210" s="175">
        <f t="shared" si="527"/>
        <v>2075.726267</v>
      </c>
      <c r="AR210" s="175">
        <f t="shared" si="527"/>
        <v>2073.996495</v>
      </c>
      <c r="AS210" s="175">
        <f t="shared" si="527"/>
        <v>2072.268164</v>
      </c>
      <c r="AT210" s="169"/>
      <c r="AU210" s="173"/>
      <c r="AV210" s="39"/>
      <c r="AW210" s="166" t="s">
        <v>184</v>
      </c>
      <c r="AX210" s="175">
        <f t="shared" ref="AX210:BI210" si="528">AX212*3.5%/12</f>
        <v>4382</v>
      </c>
      <c r="AY210" s="175">
        <f t="shared" si="528"/>
        <v>4378.5</v>
      </c>
      <c r="AZ210" s="175">
        <f t="shared" si="528"/>
        <v>4375</v>
      </c>
      <c r="BA210" s="175">
        <f t="shared" si="528"/>
        <v>4371.5</v>
      </c>
      <c r="BB210" s="175">
        <f t="shared" si="528"/>
        <v>4368</v>
      </c>
      <c r="BC210" s="175">
        <f t="shared" si="528"/>
        <v>4364.5</v>
      </c>
      <c r="BD210" s="175">
        <f t="shared" si="528"/>
        <v>4361</v>
      </c>
      <c r="BE210" s="175">
        <f t="shared" si="528"/>
        <v>4357.5</v>
      </c>
      <c r="BF210" s="175">
        <f t="shared" si="528"/>
        <v>4354</v>
      </c>
      <c r="BG210" s="175">
        <f t="shared" si="528"/>
        <v>4350.5</v>
      </c>
      <c r="BH210" s="175">
        <f t="shared" si="528"/>
        <v>4347</v>
      </c>
      <c r="BI210" s="175">
        <f t="shared" si="528"/>
        <v>4343.5</v>
      </c>
      <c r="BJ210" s="169"/>
      <c r="BK210" s="343"/>
      <c r="BL210" s="39"/>
      <c r="BM210" s="166" t="s">
        <v>184</v>
      </c>
      <c r="BN210" s="175">
        <f t="shared" ref="BN210:BY210" si="529">BN212*3.5%/12</f>
        <v>2861.541667</v>
      </c>
      <c r="BO210" s="175">
        <f t="shared" si="529"/>
        <v>2858.041667</v>
      </c>
      <c r="BP210" s="175">
        <f t="shared" si="529"/>
        <v>2854.541667</v>
      </c>
      <c r="BQ210" s="175">
        <f t="shared" si="529"/>
        <v>2851.041667</v>
      </c>
      <c r="BR210" s="175">
        <f t="shared" si="529"/>
        <v>2847.541667</v>
      </c>
      <c r="BS210" s="175">
        <f t="shared" si="529"/>
        <v>2844.041667</v>
      </c>
      <c r="BT210" s="175">
        <f t="shared" si="529"/>
        <v>2840.541667</v>
      </c>
      <c r="BU210" s="175">
        <f t="shared" si="529"/>
        <v>2837.041667</v>
      </c>
      <c r="BV210" s="175">
        <f t="shared" si="529"/>
        <v>2833.541667</v>
      </c>
      <c r="BW210" s="175">
        <f t="shared" si="529"/>
        <v>2830.041667</v>
      </c>
      <c r="BX210" s="175">
        <f t="shared" si="529"/>
        <v>2826.541667</v>
      </c>
      <c r="BY210" s="175">
        <f t="shared" si="529"/>
        <v>2823.041667</v>
      </c>
      <c r="BZ210" s="169"/>
      <c r="CA210" s="185"/>
      <c r="CB210" s="39"/>
      <c r="CC210" s="166" t="s">
        <v>184</v>
      </c>
      <c r="CD210" s="175">
        <f t="shared" ref="CD210:CO210" si="530">CD212*5%/12</f>
        <v>-240</v>
      </c>
      <c r="CE210" s="175">
        <f t="shared" si="530"/>
        <v>-245</v>
      </c>
      <c r="CF210" s="175">
        <f t="shared" si="530"/>
        <v>-250</v>
      </c>
      <c r="CG210" s="175">
        <f t="shared" si="530"/>
        <v>-255</v>
      </c>
      <c r="CH210" s="175">
        <f t="shared" si="530"/>
        <v>-260</v>
      </c>
      <c r="CI210" s="175">
        <f t="shared" si="530"/>
        <v>-265</v>
      </c>
      <c r="CJ210" s="175">
        <f t="shared" si="530"/>
        <v>-270</v>
      </c>
      <c r="CK210" s="175">
        <f t="shared" si="530"/>
        <v>-275</v>
      </c>
      <c r="CL210" s="175">
        <f t="shared" si="530"/>
        <v>-280</v>
      </c>
      <c r="CM210" s="175">
        <f t="shared" si="530"/>
        <v>-285</v>
      </c>
      <c r="CN210" s="175">
        <f t="shared" si="530"/>
        <v>-290</v>
      </c>
      <c r="CO210" s="175">
        <f t="shared" si="530"/>
        <v>-295</v>
      </c>
      <c r="CP210" s="176"/>
      <c r="CQ210" s="173"/>
      <c r="CR210" s="39"/>
    </row>
    <row r="211" ht="16.5" customHeight="1">
      <c r="A211" s="166" t="s">
        <v>185</v>
      </c>
      <c r="B211" s="167">
        <f t="shared" ref="B211:M211" si="531">B209+B210</f>
        <v>2472.833333</v>
      </c>
      <c r="C211" s="167">
        <f t="shared" si="531"/>
        <v>2469.333333</v>
      </c>
      <c r="D211" s="167">
        <f t="shared" si="531"/>
        <v>2465.833333</v>
      </c>
      <c r="E211" s="167">
        <f t="shared" si="531"/>
        <v>2462.333333</v>
      </c>
      <c r="F211" s="167">
        <f t="shared" si="531"/>
        <v>2458.833333</v>
      </c>
      <c r="G211" s="167">
        <f t="shared" si="531"/>
        <v>2455.333333</v>
      </c>
      <c r="H211" s="167">
        <f t="shared" si="531"/>
        <v>2451.833333</v>
      </c>
      <c r="I211" s="167">
        <f t="shared" si="531"/>
        <v>2448.333333</v>
      </c>
      <c r="J211" s="167">
        <f t="shared" si="531"/>
        <v>2444.833333</v>
      </c>
      <c r="K211" s="167">
        <f t="shared" si="531"/>
        <v>2441.333333</v>
      </c>
      <c r="L211" s="167">
        <f t="shared" si="531"/>
        <v>2437.833333</v>
      </c>
      <c r="M211" s="167">
        <f t="shared" si="531"/>
        <v>2434.333333</v>
      </c>
      <c r="N211" s="53" t="s">
        <v>185</v>
      </c>
      <c r="O211" s="340">
        <f>SUM(B211:M211)</f>
        <v>29443</v>
      </c>
      <c r="P211" s="39"/>
      <c r="Q211" s="166" t="s">
        <v>185</v>
      </c>
      <c r="R211" s="167">
        <f t="shared" ref="R211:AC211" si="532">R209+R210</f>
        <v>3875.75</v>
      </c>
      <c r="S211" s="167">
        <f t="shared" si="532"/>
        <v>3872.25</v>
      </c>
      <c r="T211" s="167">
        <f t="shared" si="532"/>
        <v>3868.75</v>
      </c>
      <c r="U211" s="167">
        <f t="shared" si="532"/>
        <v>3865.25</v>
      </c>
      <c r="V211" s="167">
        <f t="shared" si="532"/>
        <v>3861.75</v>
      </c>
      <c r="W211" s="167">
        <f t="shared" si="532"/>
        <v>3858.25</v>
      </c>
      <c r="X211" s="167">
        <f t="shared" si="532"/>
        <v>3854.75</v>
      </c>
      <c r="Y211" s="167">
        <f t="shared" si="532"/>
        <v>3851.25</v>
      </c>
      <c r="Z211" s="167">
        <f t="shared" si="532"/>
        <v>3847.75</v>
      </c>
      <c r="AA211" s="167">
        <f t="shared" si="532"/>
        <v>3844.25</v>
      </c>
      <c r="AB211" s="167">
        <f t="shared" si="532"/>
        <v>3840.75</v>
      </c>
      <c r="AC211" s="167">
        <f t="shared" si="532"/>
        <v>3837.25</v>
      </c>
      <c r="AD211" s="53" t="s">
        <v>185</v>
      </c>
      <c r="AE211" s="337">
        <f>SUM(R211:AC211)</f>
        <v>46278</v>
      </c>
      <c r="AF211" s="39"/>
      <c r="AG211" s="166" t="s">
        <v>185</v>
      </c>
      <c r="AH211" s="175">
        <f t="shared" ref="AH211:AS211" si="533">AH210+AH209</f>
        <v>2688.890501</v>
      </c>
      <c r="AI211" s="175">
        <f t="shared" si="533"/>
        <v>2686.649759</v>
      </c>
      <c r="AJ211" s="175">
        <f t="shared" si="533"/>
        <v>2684.410884</v>
      </c>
      <c r="AK211" s="175">
        <f t="shared" si="533"/>
        <v>2682.173875</v>
      </c>
      <c r="AL211" s="175">
        <f t="shared" si="533"/>
        <v>2679.93873</v>
      </c>
      <c r="AM211" s="175">
        <f t="shared" si="533"/>
        <v>2677.705448</v>
      </c>
      <c r="AN211" s="175">
        <f t="shared" si="533"/>
        <v>2675.474027</v>
      </c>
      <c r="AO211" s="175">
        <f t="shared" si="533"/>
        <v>2673.244465</v>
      </c>
      <c r="AP211" s="175">
        <f t="shared" si="533"/>
        <v>2671.016761</v>
      </c>
      <c r="AQ211" s="175">
        <f t="shared" si="533"/>
        <v>2668.790914</v>
      </c>
      <c r="AR211" s="175">
        <f t="shared" si="533"/>
        <v>2666.566922</v>
      </c>
      <c r="AS211" s="175">
        <f t="shared" si="533"/>
        <v>2664.344783</v>
      </c>
      <c r="AT211" s="180" t="s">
        <v>185</v>
      </c>
      <c r="AU211" s="184">
        <f>SUM(AH211:AS211)</f>
        <v>32119.20707</v>
      </c>
      <c r="AV211" s="39"/>
      <c r="AW211" s="166" t="s">
        <v>185</v>
      </c>
      <c r="AX211" s="175">
        <f t="shared" ref="AX211:BI211" si="534">AX210+AX209</f>
        <v>5582</v>
      </c>
      <c r="AY211" s="175">
        <f t="shared" si="534"/>
        <v>5578.5</v>
      </c>
      <c r="AZ211" s="175">
        <f t="shared" si="534"/>
        <v>5575</v>
      </c>
      <c r="BA211" s="175">
        <f t="shared" si="534"/>
        <v>5571.5</v>
      </c>
      <c r="BB211" s="175">
        <f t="shared" si="534"/>
        <v>5568</v>
      </c>
      <c r="BC211" s="175">
        <f t="shared" si="534"/>
        <v>5564.5</v>
      </c>
      <c r="BD211" s="175">
        <f t="shared" si="534"/>
        <v>5561</v>
      </c>
      <c r="BE211" s="175">
        <f t="shared" si="534"/>
        <v>5557.5</v>
      </c>
      <c r="BF211" s="175">
        <f t="shared" si="534"/>
        <v>5554</v>
      </c>
      <c r="BG211" s="175">
        <f t="shared" si="534"/>
        <v>5550.5</v>
      </c>
      <c r="BH211" s="175">
        <f t="shared" si="534"/>
        <v>5547</v>
      </c>
      <c r="BI211" s="175">
        <f t="shared" si="534"/>
        <v>5543.5</v>
      </c>
      <c r="BJ211" s="180" t="s">
        <v>185</v>
      </c>
      <c r="BK211" s="341">
        <f>SUM(AX211:BI211)</f>
        <v>66753</v>
      </c>
      <c r="BL211" s="39"/>
      <c r="BM211" s="166" t="s">
        <v>185</v>
      </c>
      <c r="BN211" s="175">
        <f t="shared" ref="BN211:BY211" si="535">BN210+BN209</f>
        <v>4061.541667</v>
      </c>
      <c r="BO211" s="175">
        <f t="shared" si="535"/>
        <v>4058.041667</v>
      </c>
      <c r="BP211" s="175">
        <f t="shared" si="535"/>
        <v>4054.541667</v>
      </c>
      <c r="BQ211" s="175">
        <f t="shared" si="535"/>
        <v>4051.041667</v>
      </c>
      <c r="BR211" s="175">
        <f t="shared" si="535"/>
        <v>4047.541667</v>
      </c>
      <c r="BS211" s="175">
        <f t="shared" si="535"/>
        <v>4044.041667</v>
      </c>
      <c r="BT211" s="175">
        <f t="shared" si="535"/>
        <v>4040.541667</v>
      </c>
      <c r="BU211" s="175">
        <f t="shared" si="535"/>
        <v>4037.041667</v>
      </c>
      <c r="BV211" s="175">
        <f t="shared" si="535"/>
        <v>4033.541667</v>
      </c>
      <c r="BW211" s="175">
        <f t="shared" si="535"/>
        <v>4030.041667</v>
      </c>
      <c r="BX211" s="175">
        <f t="shared" si="535"/>
        <v>4026.541667</v>
      </c>
      <c r="BY211" s="175">
        <f t="shared" si="535"/>
        <v>4023.041667</v>
      </c>
      <c r="BZ211" s="180" t="s">
        <v>185</v>
      </c>
      <c r="CA211" s="183">
        <f>SUM(BN211:BY211)</f>
        <v>48507.5</v>
      </c>
      <c r="CB211" s="39"/>
      <c r="CC211" s="166" t="s">
        <v>185</v>
      </c>
      <c r="CD211" s="175">
        <f t="shared" ref="CD211:CO211" si="536">CD210+CD209</f>
        <v>960</v>
      </c>
      <c r="CE211" s="175">
        <f t="shared" si="536"/>
        <v>955</v>
      </c>
      <c r="CF211" s="175">
        <f t="shared" si="536"/>
        <v>950</v>
      </c>
      <c r="CG211" s="175">
        <f t="shared" si="536"/>
        <v>945</v>
      </c>
      <c r="CH211" s="175">
        <f t="shared" si="536"/>
        <v>940</v>
      </c>
      <c r="CI211" s="175">
        <f t="shared" si="536"/>
        <v>935</v>
      </c>
      <c r="CJ211" s="175">
        <f t="shared" si="536"/>
        <v>930</v>
      </c>
      <c r="CK211" s="175">
        <f t="shared" si="536"/>
        <v>925</v>
      </c>
      <c r="CL211" s="175">
        <f t="shared" si="536"/>
        <v>920</v>
      </c>
      <c r="CM211" s="175">
        <f t="shared" si="536"/>
        <v>915</v>
      </c>
      <c r="CN211" s="175">
        <f t="shared" si="536"/>
        <v>910</v>
      </c>
      <c r="CO211" s="175">
        <f t="shared" si="536"/>
        <v>905</v>
      </c>
      <c r="CP211" s="174" t="s">
        <v>185</v>
      </c>
      <c r="CQ211" s="184">
        <f>SUM(CD211:CO211)</f>
        <v>11190</v>
      </c>
      <c r="CR211" s="39"/>
    </row>
    <row r="212" ht="15.75" customHeight="1">
      <c r="A212" s="166" t="s">
        <v>186</v>
      </c>
      <c r="B212" s="167">
        <f>M206-M203</f>
        <v>436400</v>
      </c>
      <c r="C212" s="167">
        <f t="shared" ref="C212:M212" si="537">B212-B209</f>
        <v>435200</v>
      </c>
      <c r="D212" s="167">
        <f t="shared" si="537"/>
        <v>434000</v>
      </c>
      <c r="E212" s="167">
        <f t="shared" si="537"/>
        <v>432800</v>
      </c>
      <c r="F212" s="167">
        <f t="shared" si="537"/>
        <v>431600</v>
      </c>
      <c r="G212" s="167">
        <f t="shared" si="537"/>
        <v>430400</v>
      </c>
      <c r="H212" s="167">
        <f t="shared" si="537"/>
        <v>429200</v>
      </c>
      <c r="I212" s="167">
        <f t="shared" si="537"/>
        <v>428000</v>
      </c>
      <c r="J212" s="167">
        <f t="shared" si="537"/>
        <v>426800</v>
      </c>
      <c r="K212" s="167">
        <f t="shared" si="537"/>
        <v>425600</v>
      </c>
      <c r="L212" s="167">
        <f t="shared" si="537"/>
        <v>424400</v>
      </c>
      <c r="M212" s="167">
        <f t="shared" si="537"/>
        <v>423200</v>
      </c>
      <c r="N212" s="336" t="s">
        <v>36</v>
      </c>
      <c r="O212" s="336" t="s">
        <v>36</v>
      </c>
      <c r="P212" s="39"/>
      <c r="Q212" s="166" t="s">
        <v>186</v>
      </c>
      <c r="R212" s="167">
        <f>AC206-AC203</f>
        <v>917400</v>
      </c>
      <c r="S212" s="167">
        <f t="shared" ref="S212:AC212" si="538">R212-R209</f>
        <v>916200</v>
      </c>
      <c r="T212" s="167">
        <f t="shared" si="538"/>
        <v>915000</v>
      </c>
      <c r="U212" s="167">
        <f t="shared" si="538"/>
        <v>913800</v>
      </c>
      <c r="V212" s="167">
        <f t="shared" si="538"/>
        <v>912600</v>
      </c>
      <c r="W212" s="167">
        <f t="shared" si="538"/>
        <v>911400</v>
      </c>
      <c r="X212" s="167">
        <f t="shared" si="538"/>
        <v>910200</v>
      </c>
      <c r="Y212" s="167">
        <f t="shared" si="538"/>
        <v>909000</v>
      </c>
      <c r="Z212" s="167">
        <f t="shared" si="538"/>
        <v>907800</v>
      </c>
      <c r="AA212" s="167">
        <f t="shared" si="538"/>
        <v>906600</v>
      </c>
      <c r="AB212" s="167">
        <f t="shared" si="538"/>
        <v>905400</v>
      </c>
      <c r="AC212" s="167">
        <f t="shared" si="538"/>
        <v>904200</v>
      </c>
      <c r="AD212" s="336" t="s">
        <v>36</v>
      </c>
      <c r="AE212" s="342" t="s">
        <v>36</v>
      </c>
      <c r="AF212" s="39"/>
      <c r="AG212" s="166" t="s">
        <v>186</v>
      </c>
      <c r="AH212" s="175">
        <f>AS206-AT206-AS203</f>
        <v>717037.467</v>
      </c>
      <c r="AI212" s="175">
        <f t="shared" ref="AI212:AS212" si="539">AH212-AH209</f>
        <v>716439.9358</v>
      </c>
      <c r="AJ212" s="175">
        <f t="shared" si="539"/>
        <v>715842.9025</v>
      </c>
      <c r="AK212" s="175">
        <f t="shared" si="539"/>
        <v>715246.3667</v>
      </c>
      <c r="AL212" s="175">
        <f t="shared" si="539"/>
        <v>714650.3281</v>
      </c>
      <c r="AM212" s="175">
        <f t="shared" si="539"/>
        <v>714054.7862</v>
      </c>
      <c r="AN212" s="175">
        <f t="shared" si="539"/>
        <v>713459.7405</v>
      </c>
      <c r="AO212" s="175">
        <f t="shared" si="539"/>
        <v>712865.1907</v>
      </c>
      <c r="AP212" s="175">
        <f t="shared" si="539"/>
        <v>712271.1364</v>
      </c>
      <c r="AQ212" s="175">
        <f t="shared" si="539"/>
        <v>711677.5771</v>
      </c>
      <c r="AR212" s="175">
        <f t="shared" si="539"/>
        <v>711084.5125</v>
      </c>
      <c r="AS212" s="175">
        <f t="shared" si="539"/>
        <v>710491.942</v>
      </c>
      <c r="AT212" s="169"/>
      <c r="AU212" s="173"/>
      <c r="AV212" s="39"/>
      <c r="AW212" s="166" t="s">
        <v>186</v>
      </c>
      <c r="AX212" s="175">
        <f>BI206-BJ206-BI203</f>
        <v>1502400</v>
      </c>
      <c r="AY212" s="175">
        <f t="shared" ref="AY212:BI212" si="540">AX212-AX209</f>
        <v>1501200</v>
      </c>
      <c r="AZ212" s="175">
        <f t="shared" si="540"/>
        <v>1500000</v>
      </c>
      <c r="BA212" s="175">
        <f t="shared" si="540"/>
        <v>1498800</v>
      </c>
      <c r="BB212" s="175">
        <f t="shared" si="540"/>
        <v>1497600</v>
      </c>
      <c r="BC212" s="175">
        <f t="shared" si="540"/>
        <v>1496400</v>
      </c>
      <c r="BD212" s="175">
        <f t="shared" si="540"/>
        <v>1495200</v>
      </c>
      <c r="BE212" s="175">
        <f t="shared" si="540"/>
        <v>1494000</v>
      </c>
      <c r="BF212" s="175">
        <f t="shared" si="540"/>
        <v>1492800</v>
      </c>
      <c r="BG212" s="175">
        <f t="shared" si="540"/>
        <v>1491600</v>
      </c>
      <c r="BH212" s="175">
        <f t="shared" si="540"/>
        <v>1490400</v>
      </c>
      <c r="BI212" s="175">
        <f t="shared" si="540"/>
        <v>1489200</v>
      </c>
      <c r="BJ212" s="169"/>
      <c r="BK212" s="343"/>
      <c r="BL212" s="39"/>
      <c r="BM212" s="166" t="s">
        <v>186</v>
      </c>
      <c r="BN212" s="175">
        <f>BY206-BZ206-BY203</f>
        <v>981100</v>
      </c>
      <c r="BO212" s="175">
        <f t="shared" ref="BO212:BY212" si="541">BN212-BN209</f>
        <v>979900</v>
      </c>
      <c r="BP212" s="175">
        <f t="shared" si="541"/>
        <v>978700</v>
      </c>
      <c r="BQ212" s="175">
        <f t="shared" si="541"/>
        <v>977500</v>
      </c>
      <c r="BR212" s="175">
        <f t="shared" si="541"/>
        <v>976300</v>
      </c>
      <c r="BS212" s="175">
        <f t="shared" si="541"/>
        <v>975100</v>
      </c>
      <c r="BT212" s="175">
        <f t="shared" si="541"/>
        <v>973900</v>
      </c>
      <c r="BU212" s="175">
        <f t="shared" si="541"/>
        <v>972700</v>
      </c>
      <c r="BV212" s="175">
        <f t="shared" si="541"/>
        <v>971500</v>
      </c>
      <c r="BW212" s="175">
        <f t="shared" si="541"/>
        <v>970300</v>
      </c>
      <c r="BX212" s="175">
        <f t="shared" si="541"/>
        <v>969100</v>
      </c>
      <c r="BY212" s="175">
        <f t="shared" si="541"/>
        <v>967900</v>
      </c>
      <c r="BZ212" s="169"/>
      <c r="CA212" s="185"/>
      <c r="CB212" s="39"/>
      <c r="CC212" s="166" t="s">
        <v>186</v>
      </c>
      <c r="CD212" s="175">
        <f>CO206-CP206-CO203</f>
        <v>-57600</v>
      </c>
      <c r="CE212" s="175">
        <f t="shared" ref="CE212:CO212" si="542">CD212-CD209</f>
        <v>-58800</v>
      </c>
      <c r="CF212" s="175">
        <f t="shared" si="542"/>
        <v>-60000</v>
      </c>
      <c r="CG212" s="175">
        <f t="shared" si="542"/>
        <v>-61200</v>
      </c>
      <c r="CH212" s="175">
        <f t="shared" si="542"/>
        <v>-62400</v>
      </c>
      <c r="CI212" s="175">
        <f t="shared" si="542"/>
        <v>-63600</v>
      </c>
      <c r="CJ212" s="175">
        <f t="shared" si="542"/>
        <v>-64800</v>
      </c>
      <c r="CK212" s="175">
        <f t="shared" si="542"/>
        <v>-66000</v>
      </c>
      <c r="CL212" s="175">
        <f t="shared" si="542"/>
        <v>-67200</v>
      </c>
      <c r="CM212" s="175">
        <f t="shared" si="542"/>
        <v>-68400</v>
      </c>
      <c r="CN212" s="175">
        <f t="shared" si="542"/>
        <v>-69600</v>
      </c>
      <c r="CO212" s="175">
        <f t="shared" si="542"/>
        <v>-70800</v>
      </c>
      <c r="CP212" s="186"/>
      <c r="CQ212" s="173"/>
      <c r="CR212" s="39"/>
    </row>
    <row r="213" ht="16.5" customHeight="1">
      <c r="A213" s="166" t="s">
        <v>187</v>
      </c>
      <c r="B213" s="167">
        <v>4500.0</v>
      </c>
      <c r="C213" s="167">
        <v>4500.0</v>
      </c>
      <c r="D213" s="167">
        <v>4500.0</v>
      </c>
      <c r="E213" s="167">
        <v>4500.0</v>
      </c>
      <c r="F213" s="167">
        <v>4500.0</v>
      </c>
      <c r="G213" s="167">
        <v>4500.0</v>
      </c>
      <c r="H213" s="167">
        <v>4500.0</v>
      </c>
      <c r="I213" s="167">
        <v>4500.0</v>
      </c>
      <c r="J213" s="167">
        <v>4500.0</v>
      </c>
      <c r="K213" s="167">
        <v>4500.0</v>
      </c>
      <c r="L213" s="167">
        <v>4500.0</v>
      </c>
      <c r="M213" s="167">
        <v>4500.0</v>
      </c>
      <c r="N213" s="53"/>
      <c r="O213" s="340">
        <f>SUM(B213:M213)</f>
        <v>54000</v>
      </c>
      <c r="P213" s="39"/>
      <c r="Q213" s="166" t="s">
        <v>187</v>
      </c>
      <c r="R213" s="167">
        <v>4500.0</v>
      </c>
      <c r="S213" s="167">
        <v>4500.0</v>
      </c>
      <c r="T213" s="167">
        <v>4500.0</v>
      </c>
      <c r="U213" s="167">
        <v>4500.0</v>
      </c>
      <c r="V213" s="167">
        <v>4500.0</v>
      </c>
      <c r="W213" s="167">
        <v>4500.0</v>
      </c>
      <c r="X213" s="167">
        <v>4500.0</v>
      </c>
      <c r="Y213" s="167">
        <v>4500.0</v>
      </c>
      <c r="Z213" s="167">
        <v>4500.0</v>
      </c>
      <c r="AA213" s="167">
        <v>4500.0</v>
      </c>
      <c r="AB213" s="167">
        <v>4500.0</v>
      </c>
      <c r="AC213" s="167">
        <v>4500.0</v>
      </c>
      <c r="AD213" s="166" t="s">
        <v>187</v>
      </c>
      <c r="AE213" s="337">
        <f>SUM(R213:AC213)</f>
        <v>54000</v>
      </c>
      <c r="AF213" s="39"/>
      <c r="AG213" s="166" t="s">
        <v>187</v>
      </c>
      <c r="AH213" s="175">
        <v>5100.0</v>
      </c>
      <c r="AI213" s="175">
        <v>5100.0</v>
      </c>
      <c r="AJ213" s="175">
        <v>5100.0</v>
      </c>
      <c r="AK213" s="175">
        <v>5100.0</v>
      </c>
      <c r="AL213" s="175">
        <v>5100.0</v>
      </c>
      <c r="AM213" s="175">
        <v>5100.0</v>
      </c>
      <c r="AN213" s="175">
        <v>5100.0</v>
      </c>
      <c r="AO213" s="175">
        <v>5100.0</v>
      </c>
      <c r="AP213" s="175">
        <v>5100.0</v>
      </c>
      <c r="AQ213" s="175">
        <v>5100.0</v>
      </c>
      <c r="AR213" s="175">
        <v>5100.0</v>
      </c>
      <c r="AS213" s="175">
        <v>5100.0</v>
      </c>
      <c r="AT213" s="180" t="s">
        <v>188</v>
      </c>
      <c r="AU213" s="184">
        <f>SUM(AH213:AS213)</f>
        <v>61200</v>
      </c>
      <c r="AV213" s="39"/>
      <c r="AW213" s="166" t="s">
        <v>187</v>
      </c>
      <c r="AX213" s="175">
        <v>6500.0</v>
      </c>
      <c r="AY213" s="175">
        <v>6500.0</v>
      </c>
      <c r="AZ213" s="175">
        <v>6500.0</v>
      </c>
      <c r="BA213" s="175">
        <v>6500.0</v>
      </c>
      <c r="BB213" s="175">
        <v>6500.0</v>
      </c>
      <c r="BC213" s="175">
        <v>6500.0</v>
      </c>
      <c r="BD213" s="175">
        <v>6500.0</v>
      </c>
      <c r="BE213" s="175">
        <v>6500.0</v>
      </c>
      <c r="BF213" s="175">
        <v>6500.0</v>
      </c>
      <c r="BG213" s="175">
        <v>6500.0</v>
      </c>
      <c r="BH213" s="175">
        <v>6500.0</v>
      </c>
      <c r="BI213" s="175">
        <v>6500.0</v>
      </c>
      <c r="BJ213" s="180" t="s">
        <v>188</v>
      </c>
      <c r="BK213" s="341">
        <f>SUM(AX213:BI213)</f>
        <v>78000</v>
      </c>
      <c r="BL213" s="39"/>
      <c r="BM213" s="166" t="s">
        <v>187</v>
      </c>
      <c r="BN213" s="175">
        <v>7100.0</v>
      </c>
      <c r="BO213" s="175">
        <v>7100.0</v>
      </c>
      <c r="BP213" s="175">
        <v>7100.0</v>
      </c>
      <c r="BQ213" s="175">
        <v>7100.0</v>
      </c>
      <c r="BR213" s="175">
        <v>7100.0</v>
      </c>
      <c r="BS213" s="175">
        <v>7100.0</v>
      </c>
      <c r="BT213" s="175">
        <v>7100.0</v>
      </c>
      <c r="BU213" s="175">
        <v>7100.0</v>
      </c>
      <c r="BV213" s="175">
        <v>7100.0</v>
      </c>
      <c r="BW213" s="175">
        <v>7100.0</v>
      </c>
      <c r="BX213" s="175">
        <v>7100.0</v>
      </c>
      <c r="BY213" s="175">
        <v>7100.0</v>
      </c>
      <c r="BZ213" s="180" t="s">
        <v>188</v>
      </c>
      <c r="CA213" s="183">
        <f>SUM(BN213:BY213)</f>
        <v>85200</v>
      </c>
      <c r="CB213" s="39"/>
      <c r="CC213" s="166" t="s">
        <v>187</v>
      </c>
      <c r="CD213" s="175">
        <v>980000.0</v>
      </c>
      <c r="CE213" s="175">
        <v>980000.0</v>
      </c>
      <c r="CF213" s="175">
        <v>980000.0</v>
      </c>
      <c r="CG213" s="175">
        <v>980000.0</v>
      </c>
      <c r="CH213" s="175">
        <v>980000.0</v>
      </c>
      <c r="CI213" s="175">
        <v>980000.0</v>
      </c>
      <c r="CJ213" s="175">
        <v>980000.0</v>
      </c>
      <c r="CK213" s="175">
        <v>980000.0</v>
      </c>
      <c r="CL213" s="175">
        <v>980000.0</v>
      </c>
      <c r="CM213" s="175">
        <v>980000.0</v>
      </c>
      <c r="CN213" s="175">
        <v>980000.0</v>
      </c>
      <c r="CO213" s="175">
        <v>980000.0</v>
      </c>
      <c r="CP213" s="187" t="s">
        <v>189</v>
      </c>
      <c r="CQ213" s="184">
        <f>SUM(CD213:CO213)</f>
        <v>11760000</v>
      </c>
      <c r="CR213" s="39"/>
    </row>
    <row r="214" ht="15.75" customHeight="1">
      <c r="A214" s="188" t="s">
        <v>169</v>
      </c>
      <c r="B214" s="158" t="s">
        <v>170</v>
      </c>
      <c r="C214" s="158" t="s">
        <v>171</v>
      </c>
      <c r="D214" s="158" t="s">
        <v>172</v>
      </c>
      <c r="E214" s="158" t="s">
        <v>173</v>
      </c>
      <c r="F214" s="158" t="s">
        <v>174</v>
      </c>
      <c r="G214" s="158" t="s">
        <v>175</v>
      </c>
      <c r="H214" s="158" t="s">
        <v>176</v>
      </c>
      <c r="I214" s="158" t="s">
        <v>177</v>
      </c>
      <c r="J214" s="158" t="s">
        <v>178</v>
      </c>
      <c r="K214" s="158" t="s">
        <v>179</v>
      </c>
      <c r="L214" s="158" t="s">
        <v>180</v>
      </c>
      <c r="M214" s="159" t="s">
        <v>181</v>
      </c>
      <c r="N214" s="336" t="s">
        <v>36</v>
      </c>
      <c r="O214" s="336" t="s">
        <v>36</v>
      </c>
      <c r="P214" s="39"/>
      <c r="Q214" s="188" t="s">
        <v>169</v>
      </c>
      <c r="R214" s="158" t="s">
        <v>170</v>
      </c>
      <c r="S214" s="158" t="s">
        <v>171</v>
      </c>
      <c r="T214" s="158" t="s">
        <v>172</v>
      </c>
      <c r="U214" s="158" t="s">
        <v>173</v>
      </c>
      <c r="V214" s="158" t="s">
        <v>174</v>
      </c>
      <c r="W214" s="158" t="s">
        <v>175</v>
      </c>
      <c r="X214" s="158" t="s">
        <v>176</v>
      </c>
      <c r="Y214" s="158" t="s">
        <v>177</v>
      </c>
      <c r="Z214" s="158" t="s">
        <v>178</v>
      </c>
      <c r="AA214" s="158" t="s">
        <v>179</v>
      </c>
      <c r="AB214" s="158" t="s">
        <v>180</v>
      </c>
      <c r="AC214" s="159" t="s">
        <v>181</v>
      </c>
      <c r="AD214" s="336" t="s">
        <v>36</v>
      </c>
      <c r="AE214" s="342" t="s">
        <v>36</v>
      </c>
      <c r="AF214" s="39"/>
      <c r="AG214" s="188" t="s">
        <v>169</v>
      </c>
      <c r="AH214" s="158" t="s">
        <v>170</v>
      </c>
      <c r="AI214" s="158" t="s">
        <v>171</v>
      </c>
      <c r="AJ214" s="158" t="s">
        <v>172</v>
      </c>
      <c r="AK214" s="158" t="s">
        <v>173</v>
      </c>
      <c r="AL214" s="158" t="s">
        <v>174</v>
      </c>
      <c r="AM214" s="158" t="s">
        <v>175</v>
      </c>
      <c r="AN214" s="158" t="s">
        <v>176</v>
      </c>
      <c r="AO214" s="158" t="s">
        <v>177</v>
      </c>
      <c r="AP214" s="158" t="s">
        <v>178</v>
      </c>
      <c r="AQ214" s="158" t="s">
        <v>179</v>
      </c>
      <c r="AR214" s="158" t="s">
        <v>180</v>
      </c>
      <c r="AS214" s="159" t="s">
        <v>181</v>
      </c>
      <c r="AT214" s="169"/>
      <c r="AU214" s="173"/>
      <c r="AV214" s="39"/>
      <c r="AW214" s="188" t="s">
        <v>169</v>
      </c>
      <c r="AX214" s="158" t="s">
        <v>170</v>
      </c>
      <c r="AY214" s="158" t="s">
        <v>171</v>
      </c>
      <c r="AZ214" s="158" t="s">
        <v>172</v>
      </c>
      <c r="BA214" s="158" t="s">
        <v>173</v>
      </c>
      <c r="BB214" s="158" t="s">
        <v>174</v>
      </c>
      <c r="BC214" s="158" t="s">
        <v>175</v>
      </c>
      <c r="BD214" s="158" t="s">
        <v>176</v>
      </c>
      <c r="BE214" s="158" t="s">
        <v>177</v>
      </c>
      <c r="BF214" s="158" t="s">
        <v>178</v>
      </c>
      <c r="BG214" s="158" t="s">
        <v>179</v>
      </c>
      <c r="BH214" s="158" t="s">
        <v>180</v>
      </c>
      <c r="BI214" s="159" t="s">
        <v>181</v>
      </c>
      <c r="BJ214" s="169"/>
      <c r="BK214" s="343"/>
      <c r="BL214" s="39"/>
      <c r="BM214" s="188" t="s">
        <v>169</v>
      </c>
      <c r="BN214" s="158" t="s">
        <v>170</v>
      </c>
      <c r="BO214" s="158" t="s">
        <v>171</v>
      </c>
      <c r="BP214" s="158" t="s">
        <v>172</v>
      </c>
      <c r="BQ214" s="158" t="s">
        <v>173</v>
      </c>
      <c r="BR214" s="158" t="s">
        <v>174</v>
      </c>
      <c r="BS214" s="158" t="s">
        <v>175</v>
      </c>
      <c r="BT214" s="158" t="s">
        <v>176</v>
      </c>
      <c r="BU214" s="158" t="s">
        <v>177</v>
      </c>
      <c r="BV214" s="158" t="s">
        <v>178</v>
      </c>
      <c r="BW214" s="158" t="s">
        <v>179</v>
      </c>
      <c r="BX214" s="158" t="s">
        <v>180</v>
      </c>
      <c r="BY214" s="159" t="s">
        <v>181</v>
      </c>
      <c r="BZ214" s="169"/>
      <c r="CA214" s="185"/>
      <c r="CB214" s="39"/>
      <c r="CC214" s="188" t="s">
        <v>169</v>
      </c>
      <c r="CD214" s="158" t="s">
        <v>170</v>
      </c>
      <c r="CE214" s="158" t="s">
        <v>171</v>
      </c>
      <c r="CF214" s="158" t="s">
        <v>172</v>
      </c>
      <c r="CG214" s="158" t="s">
        <v>173</v>
      </c>
      <c r="CH214" s="158" t="s">
        <v>174</v>
      </c>
      <c r="CI214" s="158" t="s">
        <v>175</v>
      </c>
      <c r="CJ214" s="158" t="s">
        <v>176</v>
      </c>
      <c r="CK214" s="158" t="s">
        <v>177</v>
      </c>
      <c r="CL214" s="158" t="s">
        <v>178</v>
      </c>
      <c r="CM214" s="158" t="s">
        <v>179</v>
      </c>
      <c r="CN214" s="158" t="s">
        <v>180</v>
      </c>
      <c r="CO214" s="159" t="s">
        <v>181</v>
      </c>
      <c r="CP214" s="200"/>
      <c r="CQ214" s="173"/>
      <c r="CR214" s="39"/>
    </row>
    <row r="215" ht="16.5" customHeight="1">
      <c r="A215" s="166" t="s">
        <v>182</v>
      </c>
      <c r="B215" s="167">
        <v>1200.0</v>
      </c>
      <c r="C215" s="167">
        <v>1200.0</v>
      </c>
      <c r="D215" s="167">
        <v>1200.0</v>
      </c>
      <c r="E215" s="167">
        <v>1200.0</v>
      </c>
      <c r="F215" s="167">
        <v>1200.0</v>
      </c>
      <c r="G215" s="167">
        <v>1200.0</v>
      </c>
      <c r="H215" s="167">
        <v>1200.0</v>
      </c>
      <c r="I215" s="167">
        <v>1200.0</v>
      </c>
      <c r="J215" s="167">
        <v>1200.0</v>
      </c>
      <c r="K215" s="167">
        <v>1200.0</v>
      </c>
      <c r="L215" s="167">
        <v>1200.0</v>
      </c>
      <c r="M215" s="167">
        <v>1200.0</v>
      </c>
      <c r="N215" s="206" t="s">
        <v>190</v>
      </c>
      <c r="O215" s="345">
        <f>O213-O211</f>
        <v>24557</v>
      </c>
      <c r="P215" s="39"/>
      <c r="Q215" s="166" t="s">
        <v>182</v>
      </c>
      <c r="R215" s="167">
        <v>1200.0</v>
      </c>
      <c r="S215" s="167">
        <v>1200.0</v>
      </c>
      <c r="T215" s="167">
        <v>1200.0</v>
      </c>
      <c r="U215" s="167">
        <v>1200.0</v>
      </c>
      <c r="V215" s="167">
        <v>1200.0</v>
      </c>
      <c r="W215" s="167">
        <v>1200.0</v>
      </c>
      <c r="X215" s="167">
        <v>1200.0</v>
      </c>
      <c r="Y215" s="167">
        <v>1200.0</v>
      </c>
      <c r="Z215" s="167">
        <v>1200.0</v>
      </c>
      <c r="AA215" s="167">
        <v>1200.0</v>
      </c>
      <c r="AB215" s="167">
        <v>1200.0</v>
      </c>
      <c r="AC215" s="167">
        <v>1200.0</v>
      </c>
      <c r="AD215" s="206" t="s">
        <v>190</v>
      </c>
      <c r="AE215" s="337">
        <f>AE213-AE211</f>
        <v>7722</v>
      </c>
      <c r="AF215" s="39"/>
      <c r="AG215" s="166" t="s">
        <v>182</v>
      </c>
      <c r="AH215" s="175">
        <f t="shared" ref="AH215:AS215" si="543">AH218*1%/12</f>
        <v>592.0766184</v>
      </c>
      <c r="AI215" s="175">
        <f t="shared" si="543"/>
        <v>591.5832212</v>
      </c>
      <c r="AJ215" s="175">
        <f t="shared" si="543"/>
        <v>591.0902352</v>
      </c>
      <c r="AK215" s="175">
        <f t="shared" si="543"/>
        <v>590.59766</v>
      </c>
      <c r="AL215" s="175">
        <f t="shared" si="543"/>
        <v>590.1054953</v>
      </c>
      <c r="AM215" s="175">
        <f t="shared" si="543"/>
        <v>589.6137407</v>
      </c>
      <c r="AN215" s="175">
        <f t="shared" si="543"/>
        <v>589.1223959</v>
      </c>
      <c r="AO215" s="175">
        <f t="shared" si="543"/>
        <v>588.6314606</v>
      </c>
      <c r="AP215" s="175">
        <f t="shared" si="543"/>
        <v>588.1409343</v>
      </c>
      <c r="AQ215" s="175">
        <f t="shared" si="543"/>
        <v>587.6508169</v>
      </c>
      <c r="AR215" s="175">
        <f t="shared" si="543"/>
        <v>587.1611079</v>
      </c>
      <c r="AS215" s="175">
        <f t="shared" si="543"/>
        <v>586.671807</v>
      </c>
      <c r="AT215" s="191" t="s">
        <v>190</v>
      </c>
      <c r="AU215" s="184">
        <f>AU213-AU211</f>
        <v>29080.79293</v>
      </c>
      <c r="AV215" s="39"/>
      <c r="AW215" s="166" t="s">
        <v>182</v>
      </c>
      <c r="AX215" s="167">
        <v>1200.0</v>
      </c>
      <c r="AY215" s="167">
        <v>1200.0</v>
      </c>
      <c r="AZ215" s="167">
        <v>1200.0</v>
      </c>
      <c r="BA215" s="167">
        <v>1200.0</v>
      </c>
      <c r="BB215" s="167">
        <v>1200.0</v>
      </c>
      <c r="BC215" s="167">
        <v>1200.0</v>
      </c>
      <c r="BD215" s="167">
        <v>1200.0</v>
      </c>
      <c r="BE215" s="167">
        <v>1200.0</v>
      </c>
      <c r="BF215" s="167">
        <v>1200.0</v>
      </c>
      <c r="BG215" s="167">
        <v>1200.0</v>
      </c>
      <c r="BH215" s="167">
        <v>1200.0</v>
      </c>
      <c r="BI215" s="167">
        <v>1200.0</v>
      </c>
      <c r="BJ215" s="191" t="s">
        <v>190</v>
      </c>
      <c r="BK215" s="346">
        <f>BK213-BK211</f>
        <v>11247</v>
      </c>
      <c r="BL215" s="39"/>
      <c r="BM215" s="166" t="s">
        <v>182</v>
      </c>
      <c r="BN215" s="167">
        <v>1200.0</v>
      </c>
      <c r="BO215" s="167">
        <v>1200.0</v>
      </c>
      <c r="BP215" s="167">
        <v>1200.0</v>
      </c>
      <c r="BQ215" s="167">
        <v>1200.0</v>
      </c>
      <c r="BR215" s="167">
        <v>1200.0</v>
      </c>
      <c r="BS215" s="167">
        <v>1200.0</v>
      </c>
      <c r="BT215" s="167">
        <v>1200.0</v>
      </c>
      <c r="BU215" s="167">
        <v>1200.0</v>
      </c>
      <c r="BV215" s="167">
        <v>1200.0</v>
      </c>
      <c r="BW215" s="167">
        <v>1200.0</v>
      </c>
      <c r="BX215" s="167">
        <v>1200.0</v>
      </c>
      <c r="BY215" s="167">
        <v>1200.0</v>
      </c>
      <c r="BZ215" s="191" t="s">
        <v>190</v>
      </c>
      <c r="CA215" s="193">
        <f>CA213-CA211</f>
        <v>36692.5</v>
      </c>
      <c r="CB215" s="39"/>
      <c r="CC215" s="166" t="s">
        <v>182</v>
      </c>
      <c r="CD215" s="167">
        <v>1200.0</v>
      </c>
      <c r="CE215" s="167">
        <v>1200.0</v>
      </c>
      <c r="CF215" s="167">
        <v>1200.0</v>
      </c>
      <c r="CG215" s="167">
        <v>1200.0</v>
      </c>
      <c r="CH215" s="167">
        <v>1200.0</v>
      </c>
      <c r="CI215" s="167">
        <v>1200.0</v>
      </c>
      <c r="CJ215" s="167">
        <v>1200.0</v>
      </c>
      <c r="CK215" s="167">
        <v>1200.0</v>
      </c>
      <c r="CL215" s="167">
        <v>1200.0</v>
      </c>
      <c r="CM215" s="167">
        <v>1200.0</v>
      </c>
      <c r="CN215" s="167">
        <v>1200.0</v>
      </c>
      <c r="CO215" s="167">
        <v>1200.0</v>
      </c>
      <c r="CP215" s="174" t="s">
        <v>183</v>
      </c>
      <c r="CQ215" s="184">
        <f>CQ213-CQ211</f>
        <v>11748810</v>
      </c>
      <c r="CR215" s="39"/>
    </row>
    <row r="216" ht="15.75" customHeight="1">
      <c r="A216" s="166" t="s">
        <v>184</v>
      </c>
      <c r="B216" s="167">
        <f t="shared" ref="B216:M216" si="544">B218*3.5%/12</f>
        <v>1230.833333</v>
      </c>
      <c r="C216" s="167">
        <f t="shared" si="544"/>
        <v>1227.333333</v>
      </c>
      <c r="D216" s="167">
        <f t="shared" si="544"/>
        <v>1223.833333</v>
      </c>
      <c r="E216" s="167">
        <f t="shared" si="544"/>
        <v>1220.333333</v>
      </c>
      <c r="F216" s="167">
        <f t="shared" si="544"/>
        <v>1216.833333</v>
      </c>
      <c r="G216" s="167">
        <f t="shared" si="544"/>
        <v>1213.333333</v>
      </c>
      <c r="H216" s="167">
        <f t="shared" si="544"/>
        <v>1209.833333</v>
      </c>
      <c r="I216" s="167">
        <f t="shared" si="544"/>
        <v>1206.333333</v>
      </c>
      <c r="J216" s="167">
        <f t="shared" si="544"/>
        <v>1202.833333</v>
      </c>
      <c r="K216" s="167">
        <f t="shared" si="544"/>
        <v>1199.333333</v>
      </c>
      <c r="L216" s="167">
        <f t="shared" si="544"/>
        <v>1195.833333</v>
      </c>
      <c r="M216" s="167">
        <f t="shared" si="544"/>
        <v>1192.333333</v>
      </c>
      <c r="N216" s="336" t="s">
        <v>36</v>
      </c>
      <c r="O216" s="336" t="s">
        <v>36</v>
      </c>
      <c r="P216" s="39"/>
      <c r="Q216" s="166" t="s">
        <v>184</v>
      </c>
      <c r="R216" s="167">
        <f t="shared" ref="R216:AC216" si="545">R218*3.5%/12</f>
        <v>2633.75</v>
      </c>
      <c r="S216" s="167">
        <f t="shared" si="545"/>
        <v>2630.25</v>
      </c>
      <c r="T216" s="167">
        <f t="shared" si="545"/>
        <v>2626.75</v>
      </c>
      <c r="U216" s="167">
        <f t="shared" si="545"/>
        <v>2623.25</v>
      </c>
      <c r="V216" s="167">
        <f t="shared" si="545"/>
        <v>2619.75</v>
      </c>
      <c r="W216" s="167">
        <f t="shared" si="545"/>
        <v>2616.25</v>
      </c>
      <c r="X216" s="167">
        <f t="shared" si="545"/>
        <v>2612.75</v>
      </c>
      <c r="Y216" s="167">
        <f t="shared" si="545"/>
        <v>2609.25</v>
      </c>
      <c r="Z216" s="167">
        <f t="shared" si="545"/>
        <v>2605.75</v>
      </c>
      <c r="AA216" s="167">
        <f t="shared" si="545"/>
        <v>2602.25</v>
      </c>
      <c r="AB216" s="167">
        <f t="shared" si="545"/>
        <v>2598.75</v>
      </c>
      <c r="AC216" s="167">
        <f t="shared" si="545"/>
        <v>2595.25</v>
      </c>
      <c r="AD216" s="336" t="s">
        <v>36</v>
      </c>
      <c r="AE216" s="342" t="s">
        <v>36</v>
      </c>
      <c r="AF216" s="39"/>
      <c r="AG216" s="166" t="s">
        <v>184</v>
      </c>
      <c r="AH216" s="175">
        <f t="shared" ref="AH216:AS216" si="546">AH218*3.5%/12</f>
        <v>2072.268164</v>
      </c>
      <c r="AI216" s="175">
        <f t="shared" si="546"/>
        <v>2070.541274</v>
      </c>
      <c r="AJ216" s="175">
        <f t="shared" si="546"/>
        <v>2068.815823</v>
      </c>
      <c r="AK216" s="175">
        <f t="shared" si="546"/>
        <v>2067.09181</v>
      </c>
      <c r="AL216" s="175">
        <f t="shared" si="546"/>
        <v>2065.369233</v>
      </c>
      <c r="AM216" s="175">
        <f t="shared" si="546"/>
        <v>2063.648092</v>
      </c>
      <c r="AN216" s="175">
        <f t="shared" si="546"/>
        <v>2061.928386</v>
      </c>
      <c r="AO216" s="175">
        <f t="shared" si="546"/>
        <v>2060.210112</v>
      </c>
      <c r="AP216" s="175">
        <f t="shared" si="546"/>
        <v>2058.49327</v>
      </c>
      <c r="AQ216" s="175">
        <f t="shared" si="546"/>
        <v>2056.777859</v>
      </c>
      <c r="AR216" s="175">
        <f t="shared" si="546"/>
        <v>2055.063878</v>
      </c>
      <c r="AS216" s="175">
        <f t="shared" si="546"/>
        <v>2053.351324</v>
      </c>
      <c r="AT216" s="169"/>
      <c r="AU216" s="173"/>
      <c r="AV216" s="39"/>
      <c r="AW216" s="166" t="s">
        <v>184</v>
      </c>
      <c r="AX216" s="175">
        <f t="shared" ref="AX216:BI216" si="547">AX218*3.5%/12</f>
        <v>4343.5</v>
      </c>
      <c r="AY216" s="175">
        <f t="shared" si="547"/>
        <v>4340</v>
      </c>
      <c r="AZ216" s="175">
        <f t="shared" si="547"/>
        <v>4336.5</v>
      </c>
      <c r="BA216" s="175">
        <f t="shared" si="547"/>
        <v>4333</v>
      </c>
      <c r="BB216" s="175">
        <f t="shared" si="547"/>
        <v>4329.5</v>
      </c>
      <c r="BC216" s="175">
        <f t="shared" si="547"/>
        <v>4326</v>
      </c>
      <c r="BD216" s="175">
        <f t="shared" si="547"/>
        <v>4322.5</v>
      </c>
      <c r="BE216" s="175">
        <f t="shared" si="547"/>
        <v>4319</v>
      </c>
      <c r="BF216" s="175">
        <f t="shared" si="547"/>
        <v>4315.5</v>
      </c>
      <c r="BG216" s="175">
        <f t="shared" si="547"/>
        <v>4312</v>
      </c>
      <c r="BH216" s="175">
        <f t="shared" si="547"/>
        <v>4308.5</v>
      </c>
      <c r="BI216" s="175">
        <f t="shared" si="547"/>
        <v>4305</v>
      </c>
      <c r="BJ216" s="169"/>
      <c r="BK216" s="343"/>
      <c r="BL216" s="39"/>
      <c r="BM216" s="166" t="s">
        <v>184</v>
      </c>
      <c r="BN216" s="175">
        <f t="shared" ref="BN216:BY216" si="548">BN218*3.5%/12</f>
        <v>2823.041667</v>
      </c>
      <c r="BO216" s="175">
        <f t="shared" si="548"/>
        <v>2819.541667</v>
      </c>
      <c r="BP216" s="175">
        <f t="shared" si="548"/>
        <v>2816.041667</v>
      </c>
      <c r="BQ216" s="175">
        <f t="shared" si="548"/>
        <v>2812.541667</v>
      </c>
      <c r="BR216" s="175">
        <f t="shared" si="548"/>
        <v>2809.041667</v>
      </c>
      <c r="BS216" s="175">
        <f t="shared" si="548"/>
        <v>2805.541667</v>
      </c>
      <c r="BT216" s="175">
        <f t="shared" si="548"/>
        <v>2802.041667</v>
      </c>
      <c r="BU216" s="175">
        <f t="shared" si="548"/>
        <v>2798.541667</v>
      </c>
      <c r="BV216" s="175">
        <f t="shared" si="548"/>
        <v>2795.041667</v>
      </c>
      <c r="BW216" s="175">
        <f t="shared" si="548"/>
        <v>2791.541667</v>
      </c>
      <c r="BX216" s="175">
        <f t="shared" si="548"/>
        <v>2788.041667</v>
      </c>
      <c r="BY216" s="175">
        <f t="shared" si="548"/>
        <v>2784.541667</v>
      </c>
      <c r="BZ216" s="169"/>
      <c r="CA216" s="185"/>
      <c r="CB216" s="39"/>
      <c r="CC216" s="166" t="s">
        <v>184</v>
      </c>
      <c r="CD216" s="175">
        <f t="shared" ref="CD216:CO216" si="549">CD218*5%/12</f>
        <v>-295</v>
      </c>
      <c r="CE216" s="175">
        <f t="shared" si="549"/>
        <v>-300</v>
      </c>
      <c r="CF216" s="175">
        <f t="shared" si="549"/>
        <v>-305</v>
      </c>
      <c r="CG216" s="175">
        <f t="shared" si="549"/>
        <v>-310</v>
      </c>
      <c r="CH216" s="175">
        <f t="shared" si="549"/>
        <v>-315</v>
      </c>
      <c r="CI216" s="175">
        <f t="shared" si="549"/>
        <v>-320</v>
      </c>
      <c r="CJ216" s="175">
        <f t="shared" si="549"/>
        <v>-325</v>
      </c>
      <c r="CK216" s="175">
        <f t="shared" si="549"/>
        <v>-330</v>
      </c>
      <c r="CL216" s="175">
        <f t="shared" si="549"/>
        <v>-335</v>
      </c>
      <c r="CM216" s="175">
        <f t="shared" si="549"/>
        <v>-340</v>
      </c>
      <c r="CN216" s="175">
        <f t="shared" si="549"/>
        <v>-345</v>
      </c>
      <c r="CO216" s="175">
        <f t="shared" si="549"/>
        <v>-350</v>
      </c>
      <c r="CP216" s="176"/>
      <c r="CQ216" s="173"/>
      <c r="CR216" s="39"/>
    </row>
    <row r="217" ht="16.5" customHeight="1">
      <c r="A217" s="166" t="s">
        <v>204</v>
      </c>
      <c r="B217" s="167">
        <f t="shared" ref="B217:M217" si="550">B215+B216</f>
        <v>2430.833333</v>
      </c>
      <c r="C217" s="167">
        <f t="shared" si="550"/>
        <v>2427.333333</v>
      </c>
      <c r="D217" s="167">
        <f t="shared" si="550"/>
        <v>2423.833333</v>
      </c>
      <c r="E217" s="167">
        <f t="shared" si="550"/>
        <v>2420.333333</v>
      </c>
      <c r="F217" s="167">
        <f t="shared" si="550"/>
        <v>2416.833333</v>
      </c>
      <c r="G217" s="167">
        <f t="shared" si="550"/>
        <v>2413.333333</v>
      </c>
      <c r="H217" s="167">
        <f t="shared" si="550"/>
        <v>2409.833333</v>
      </c>
      <c r="I217" s="167">
        <f t="shared" si="550"/>
        <v>2406.333333</v>
      </c>
      <c r="J217" s="167">
        <f t="shared" si="550"/>
        <v>2402.833333</v>
      </c>
      <c r="K217" s="167">
        <f t="shared" si="550"/>
        <v>2399.333333</v>
      </c>
      <c r="L217" s="167">
        <f t="shared" si="550"/>
        <v>2395.833333</v>
      </c>
      <c r="M217" s="167">
        <f t="shared" si="550"/>
        <v>2392.333333</v>
      </c>
      <c r="N217" s="53" t="s">
        <v>185</v>
      </c>
      <c r="O217" s="340">
        <f>SUM(B217:M217)</f>
        <v>28939</v>
      </c>
      <c r="P217" s="39"/>
      <c r="Q217" s="166" t="s">
        <v>185</v>
      </c>
      <c r="R217" s="167">
        <f t="shared" ref="R217:AC217" si="551">R215+R216</f>
        <v>3833.75</v>
      </c>
      <c r="S217" s="167">
        <f t="shared" si="551"/>
        <v>3830.25</v>
      </c>
      <c r="T217" s="167">
        <f t="shared" si="551"/>
        <v>3826.75</v>
      </c>
      <c r="U217" s="167">
        <f t="shared" si="551"/>
        <v>3823.25</v>
      </c>
      <c r="V217" s="167">
        <f t="shared" si="551"/>
        <v>3819.75</v>
      </c>
      <c r="W217" s="167">
        <f t="shared" si="551"/>
        <v>3816.25</v>
      </c>
      <c r="X217" s="167">
        <f t="shared" si="551"/>
        <v>3812.75</v>
      </c>
      <c r="Y217" s="167">
        <f t="shared" si="551"/>
        <v>3809.25</v>
      </c>
      <c r="Z217" s="167">
        <f t="shared" si="551"/>
        <v>3805.75</v>
      </c>
      <c r="AA217" s="167">
        <f t="shared" si="551"/>
        <v>3802.25</v>
      </c>
      <c r="AB217" s="167">
        <f t="shared" si="551"/>
        <v>3798.75</v>
      </c>
      <c r="AC217" s="167">
        <f t="shared" si="551"/>
        <v>3795.25</v>
      </c>
      <c r="AD217" s="53" t="s">
        <v>185</v>
      </c>
      <c r="AE217" s="337">
        <f>SUM(R217:AC217)</f>
        <v>45774</v>
      </c>
      <c r="AF217" s="39"/>
      <c r="AG217" s="166" t="s">
        <v>185</v>
      </c>
      <c r="AH217" s="175">
        <f t="shared" ref="AH217:AS217" si="552">AH216+AH215</f>
        <v>2664.344783</v>
      </c>
      <c r="AI217" s="175">
        <f t="shared" si="552"/>
        <v>2662.124495</v>
      </c>
      <c r="AJ217" s="175">
        <f t="shared" si="552"/>
        <v>2659.906058</v>
      </c>
      <c r="AK217" s="175">
        <f t="shared" si="552"/>
        <v>2657.68947</v>
      </c>
      <c r="AL217" s="175">
        <f t="shared" si="552"/>
        <v>2655.474729</v>
      </c>
      <c r="AM217" s="175">
        <f t="shared" si="552"/>
        <v>2653.261833</v>
      </c>
      <c r="AN217" s="175">
        <f t="shared" si="552"/>
        <v>2651.050782</v>
      </c>
      <c r="AO217" s="175">
        <f t="shared" si="552"/>
        <v>2648.841573</v>
      </c>
      <c r="AP217" s="175">
        <f t="shared" si="552"/>
        <v>2646.634205</v>
      </c>
      <c r="AQ217" s="175">
        <f t="shared" si="552"/>
        <v>2644.428676</v>
      </c>
      <c r="AR217" s="175">
        <f t="shared" si="552"/>
        <v>2642.224985</v>
      </c>
      <c r="AS217" s="175">
        <f t="shared" si="552"/>
        <v>2640.023131</v>
      </c>
      <c r="AT217" s="180" t="s">
        <v>185</v>
      </c>
      <c r="AU217" s="184">
        <f>SUM(AH217:AS217)</f>
        <v>31826.00472</v>
      </c>
      <c r="AV217" s="39"/>
      <c r="AW217" s="166" t="s">
        <v>185</v>
      </c>
      <c r="AX217" s="175">
        <f t="shared" ref="AX217:BI217" si="553">AX216+AX215</f>
        <v>5543.5</v>
      </c>
      <c r="AY217" s="175">
        <f t="shared" si="553"/>
        <v>5540</v>
      </c>
      <c r="AZ217" s="175">
        <f t="shared" si="553"/>
        <v>5536.5</v>
      </c>
      <c r="BA217" s="175">
        <f t="shared" si="553"/>
        <v>5533</v>
      </c>
      <c r="BB217" s="175">
        <f t="shared" si="553"/>
        <v>5529.5</v>
      </c>
      <c r="BC217" s="175">
        <f t="shared" si="553"/>
        <v>5526</v>
      </c>
      <c r="BD217" s="175">
        <f t="shared" si="553"/>
        <v>5522.5</v>
      </c>
      <c r="BE217" s="175">
        <f t="shared" si="553"/>
        <v>5519</v>
      </c>
      <c r="BF217" s="175">
        <f t="shared" si="553"/>
        <v>5515.5</v>
      </c>
      <c r="BG217" s="175">
        <f t="shared" si="553"/>
        <v>5512</v>
      </c>
      <c r="BH217" s="175">
        <f t="shared" si="553"/>
        <v>5508.5</v>
      </c>
      <c r="BI217" s="175">
        <f t="shared" si="553"/>
        <v>5505</v>
      </c>
      <c r="BJ217" s="180" t="s">
        <v>185</v>
      </c>
      <c r="BK217" s="341">
        <f>SUM(AX217:BI217)</f>
        <v>66291</v>
      </c>
      <c r="BL217" s="39"/>
      <c r="BM217" s="166" t="s">
        <v>185</v>
      </c>
      <c r="BN217" s="175">
        <f t="shared" ref="BN217:BY217" si="554">BN216+BN215</f>
        <v>4023.041667</v>
      </c>
      <c r="BO217" s="175">
        <f t="shared" si="554"/>
        <v>4019.541667</v>
      </c>
      <c r="BP217" s="175">
        <f t="shared" si="554"/>
        <v>4016.041667</v>
      </c>
      <c r="BQ217" s="175">
        <f t="shared" si="554"/>
        <v>4012.541667</v>
      </c>
      <c r="BR217" s="175">
        <f t="shared" si="554"/>
        <v>4009.041667</v>
      </c>
      <c r="BS217" s="175">
        <f t="shared" si="554"/>
        <v>4005.541667</v>
      </c>
      <c r="BT217" s="175">
        <f t="shared" si="554"/>
        <v>4002.041667</v>
      </c>
      <c r="BU217" s="175">
        <f t="shared" si="554"/>
        <v>3998.541667</v>
      </c>
      <c r="BV217" s="175">
        <f t="shared" si="554"/>
        <v>3995.041667</v>
      </c>
      <c r="BW217" s="175">
        <f t="shared" si="554"/>
        <v>3991.541667</v>
      </c>
      <c r="BX217" s="175">
        <f t="shared" si="554"/>
        <v>3988.041667</v>
      </c>
      <c r="BY217" s="175">
        <f t="shared" si="554"/>
        <v>3984.541667</v>
      </c>
      <c r="BZ217" s="180" t="s">
        <v>185</v>
      </c>
      <c r="CA217" s="183">
        <f>SUM(BN217:BY217)</f>
        <v>48045.5</v>
      </c>
      <c r="CB217" s="39"/>
      <c r="CC217" s="166" t="s">
        <v>185</v>
      </c>
      <c r="CD217" s="175">
        <f t="shared" ref="CD217:CO217" si="555">CD216+CD215</f>
        <v>905</v>
      </c>
      <c r="CE217" s="175">
        <f t="shared" si="555"/>
        <v>900</v>
      </c>
      <c r="CF217" s="175">
        <f t="shared" si="555"/>
        <v>895</v>
      </c>
      <c r="CG217" s="175">
        <f t="shared" si="555"/>
        <v>890</v>
      </c>
      <c r="CH217" s="175">
        <f t="shared" si="555"/>
        <v>885</v>
      </c>
      <c r="CI217" s="175">
        <f t="shared" si="555"/>
        <v>880</v>
      </c>
      <c r="CJ217" s="175">
        <f t="shared" si="555"/>
        <v>875</v>
      </c>
      <c r="CK217" s="175">
        <f t="shared" si="555"/>
        <v>870</v>
      </c>
      <c r="CL217" s="175">
        <f t="shared" si="555"/>
        <v>865</v>
      </c>
      <c r="CM217" s="175">
        <f t="shared" si="555"/>
        <v>860</v>
      </c>
      <c r="CN217" s="175">
        <f t="shared" si="555"/>
        <v>855</v>
      </c>
      <c r="CO217" s="175">
        <f t="shared" si="555"/>
        <v>850</v>
      </c>
      <c r="CP217" s="174" t="s">
        <v>185</v>
      </c>
      <c r="CQ217" s="184">
        <f>SUM(CD217:CO217)</f>
        <v>10530</v>
      </c>
      <c r="CR217" s="39"/>
    </row>
    <row r="218" ht="15.75" customHeight="1">
      <c r="A218" s="166" t="s">
        <v>186</v>
      </c>
      <c r="B218" s="167">
        <f>M212-M209</f>
        <v>422000</v>
      </c>
      <c r="C218" s="167">
        <f t="shared" ref="C218:M218" si="556">B218-B215</f>
        <v>420800</v>
      </c>
      <c r="D218" s="167">
        <f t="shared" si="556"/>
        <v>419600</v>
      </c>
      <c r="E218" s="167">
        <f t="shared" si="556"/>
        <v>418400</v>
      </c>
      <c r="F218" s="167">
        <f t="shared" si="556"/>
        <v>417200</v>
      </c>
      <c r="G218" s="167">
        <f t="shared" si="556"/>
        <v>416000</v>
      </c>
      <c r="H218" s="167">
        <f t="shared" si="556"/>
        <v>414800</v>
      </c>
      <c r="I218" s="167">
        <f t="shared" si="556"/>
        <v>413600</v>
      </c>
      <c r="J218" s="167">
        <f t="shared" si="556"/>
        <v>412400</v>
      </c>
      <c r="K218" s="167">
        <f t="shared" si="556"/>
        <v>411200</v>
      </c>
      <c r="L218" s="167">
        <f t="shared" si="556"/>
        <v>410000</v>
      </c>
      <c r="M218" s="167">
        <f t="shared" si="556"/>
        <v>408800</v>
      </c>
      <c r="N218" s="336" t="s">
        <v>36</v>
      </c>
      <c r="O218" s="336" t="s">
        <v>36</v>
      </c>
      <c r="P218" s="39"/>
      <c r="Q218" s="166" t="s">
        <v>186</v>
      </c>
      <c r="R218" s="167">
        <f>AC212-AC209</f>
        <v>903000</v>
      </c>
      <c r="S218" s="167">
        <f t="shared" ref="S218:AC218" si="557">R218-R215</f>
        <v>901800</v>
      </c>
      <c r="T218" s="167">
        <f t="shared" si="557"/>
        <v>900600</v>
      </c>
      <c r="U218" s="167">
        <f t="shared" si="557"/>
        <v>899400</v>
      </c>
      <c r="V218" s="167">
        <f t="shared" si="557"/>
        <v>898200</v>
      </c>
      <c r="W218" s="167">
        <f t="shared" si="557"/>
        <v>897000</v>
      </c>
      <c r="X218" s="167">
        <f t="shared" si="557"/>
        <v>895800</v>
      </c>
      <c r="Y218" s="167">
        <f t="shared" si="557"/>
        <v>894600</v>
      </c>
      <c r="Z218" s="167">
        <f t="shared" si="557"/>
        <v>893400</v>
      </c>
      <c r="AA218" s="167">
        <f t="shared" si="557"/>
        <v>892200</v>
      </c>
      <c r="AB218" s="167">
        <f t="shared" si="557"/>
        <v>891000</v>
      </c>
      <c r="AC218" s="167">
        <f t="shared" si="557"/>
        <v>889800</v>
      </c>
      <c r="AD218" s="336" t="s">
        <v>36</v>
      </c>
      <c r="AE218" s="342" t="s">
        <v>36</v>
      </c>
      <c r="AF218" s="39"/>
      <c r="AG218" s="166" t="s">
        <v>186</v>
      </c>
      <c r="AH218" s="175">
        <f>AS212-AT212</f>
        <v>710491.942</v>
      </c>
      <c r="AI218" s="175">
        <f t="shared" ref="AI218:AS218" si="558">AH218-AH215</f>
        <v>709899.8654</v>
      </c>
      <c r="AJ218" s="175">
        <f t="shared" si="558"/>
        <v>709308.2822</v>
      </c>
      <c r="AK218" s="175">
        <f t="shared" si="558"/>
        <v>708717.192</v>
      </c>
      <c r="AL218" s="175">
        <f t="shared" si="558"/>
        <v>708126.5943</v>
      </c>
      <c r="AM218" s="175">
        <f t="shared" si="558"/>
        <v>707536.4888</v>
      </c>
      <c r="AN218" s="175">
        <f t="shared" si="558"/>
        <v>706946.8751</v>
      </c>
      <c r="AO218" s="175">
        <f t="shared" si="558"/>
        <v>706357.7527</v>
      </c>
      <c r="AP218" s="175">
        <f t="shared" si="558"/>
        <v>705769.1212</v>
      </c>
      <c r="AQ218" s="175">
        <f t="shared" si="558"/>
        <v>705180.9803</v>
      </c>
      <c r="AR218" s="175">
        <f t="shared" si="558"/>
        <v>704593.3295</v>
      </c>
      <c r="AS218" s="175">
        <f t="shared" si="558"/>
        <v>704006.1684</v>
      </c>
      <c r="AT218" s="169"/>
      <c r="AU218" s="173"/>
      <c r="AV218" s="39"/>
      <c r="AW218" s="166" t="s">
        <v>186</v>
      </c>
      <c r="AX218" s="175">
        <f>BI212-BJ212</f>
        <v>1489200</v>
      </c>
      <c r="AY218" s="175">
        <f t="shared" ref="AY218:BI218" si="559">AX218-AX215</f>
        <v>1488000</v>
      </c>
      <c r="AZ218" s="175">
        <f t="shared" si="559"/>
        <v>1486800</v>
      </c>
      <c r="BA218" s="175">
        <f t="shared" si="559"/>
        <v>1485600</v>
      </c>
      <c r="BB218" s="175">
        <f t="shared" si="559"/>
        <v>1484400</v>
      </c>
      <c r="BC218" s="175">
        <f t="shared" si="559"/>
        <v>1483200</v>
      </c>
      <c r="BD218" s="175">
        <f t="shared" si="559"/>
        <v>1482000</v>
      </c>
      <c r="BE218" s="175">
        <f t="shared" si="559"/>
        <v>1480800</v>
      </c>
      <c r="BF218" s="175">
        <f t="shared" si="559"/>
        <v>1479600</v>
      </c>
      <c r="BG218" s="175">
        <f t="shared" si="559"/>
        <v>1478400</v>
      </c>
      <c r="BH218" s="175">
        <f t="shared" si="559"/>
        <v>1477200</v>
      </c>
      <c r="BI218" s="175">
        <f t="shared" si="559"/>
        <v>1476000</v>
      </c>
      <c r="BJ218" s="169"/>
      <c r="BK218" s="343"/>
      <c r="BL218" s="39"/>
      <c r="BM218" s="166" t="s">
        <v>186</v>
      </c>
      <c r="BN218" s="175">
        <f>BY212-BZ212</f>
        <v>967900</v>
      </c>
      <c r="BO218" s="175">
        <f t="shared" ref="BO218:BY218" si="560">BN218-BN215</f>
        <v>966700</v>
      </c>
      <c r="BP218" s="175">
        <f t="shared" si="560"/>
        <v>965500</v>
      </c>
      <c r="BQ218" s="175">
        <f t="shared" si="560"/>
        <v>964300</v>
      </c>
      <c r="BR218" s="175">
        <f t="shared" si="560"/>
        <v>963100</v>
      </c>
      <c r="BS218" s="175">
        <f t="shared" si="560"/>
        <v>961900</v>
      </c>
      <c r="BT218" s="175">
        <f t="shared" si="560"/>
        <v>960700</v>
      </c>
      <c r="BU218" s="175">
        <f t="shared" si="560"/>
        <v>959500</v>
      </c>
      <c r="BV218" s="175">
        <f t="shared" si="560"/>
        <v>958300</v>
      </c>
      <c r="BW218" s="175">
        <f t="shared" si="560"/>
        <v>957100</v>
      </c>
      <c r="BX218" s="175">
        <f t="shared" si="560"/>
        <v>955900</v>
      </c>
      <c r="BY218" s="175">
        <f t="shared" si="560"/>
        <v>954700</v>
      </c>
      <c r="BZ218" s="169"/>
      <c r="CA218" s="185"/>
      <c r="CB218" s="39"/>
      <c r="CC218" s="166" t="s">
        <v>186</v>
      </c>
      <c r="CD218" s="175">
        <f>CO212-CP212</f>
        <v>-70800</v>
      </c>
      <c r="CE218" s="175">
        <f t="shared" ref="CE218:CO218" si="561">CD218-CD215</f>
        <v>-72000</v>
      </c>
      <c r="CF218" s="175">
        <f t="shared" si="561"/>
        <v>-73200</v>
      </c>
      <c r="CG218" s="175">
        <f t="shared" si="561"/>
        <v>-74400</v>
      </c>
      <c r="CH218" s="175">
        <f t="shared" si="561"/>
        <v>-75600</v>
      </c>
      <c r="CI218" s="175">
        <f t="shared" si="561"/>
        <v>-76800</v>
      </c>
      <c r="CJ218" s="175">
        <f t="shared" si="561"/>
        <v>-78000</v>
      </c>
      <c r="CK218" s="175">
        <f t="shared" si="561"/>
        <v>-79200</v>
      </c>
      <c r="CL218" s="175">
        <f t="shared" si="561"/>
        <v>-80400</v>
      </c>
      <c r="CM218" s="175">
        <f t="shared" si="561"/>
        <v>-81600</v>
      </c>
      <c r="CN218" s="175">
        <f t="shared" si="561"/>
        <v>-82800</v>
      </c>
      <c r="CO218" s="175">
        <f t="shared" si="561"/>
        <v>-84000</v>
      </c>
      <c r="CP218" s="186"/>
      <c r="CQ218" s="173"/>
      <c r="CR218" s="39"/>
    </row>
    <row r="219" ht="16.5" customHeight="1">
      <c r="A219" s="166" t="s">
        <v>187</v>
      </c>
      <c r="B219" s="167">
        <v>4500.0</v>
      </c>
      <c r="C219" s="167">
        <v>4500.0</v>
      </c>
      <c r="D219" s="167">
        <v>4500.0</v>
      </c>
      <c r="E219" s="167">
        <v>4500.0</v>
      </c>
      <c r="F219" s="167">
        <v>4500.0</v>
      </c>
      <c r="G219" s="167">
        <v>4500.0</v>
      </c>
      <c r="H219" s="167">
        <v>4500.0</v>
      </c>
      <c r="I219" s="167">
        <v>4500.0</v>
      </c>
      <c r="J219" s="167">
        <v>4500.0</v>
      </c>
      <c r="K219" s="167">
        <v>4500.0</v>
      </c>
      <c r="L219" s="167">
        <v>4500.0</v>
      </c>
      <c r="M219" s="167">
        <v>4500.0</v>
      </c>
      <c r="N219" s="191"/>
      <c r="O219" s="340">
        <f>SUM(B219:M219)</f>
        <v>54000</v>
      </c>
      <c r="P219" s="39"/>
      <c r="Q219" s="166" t="s">
        <v>187</v>
      </c>
      <c r="R219" s="167">
        <v>4500.0</v>
      </c>
      <c r="S219" s="167">
        <v>4500.0</v>
      </c>
      <c r="T219" s="167">
        <v>4500.0</v>
      </c>
      <c r="U219" s="167">
        <v>4500.0</v>
      </c>
      <c r="V219" s="167">
        <v>4500.0</v>
      </c>
      <c r="W219" s="167">
        <v>4500.0</v>
      </c>
      <c r="X219" s="167">
        <v>4500.0</v>
      </c>
      <c r="Y219" s="167">
        <v>4500.0</v>
      </c>
      <c r="Z219" s="167">
        <v>4500.0</v>
      </c>
      <c r="AA219" s="167">
        <v>4500.0</v>
      </c>
      <c r="AB219" s="167">
        <v>4500.0</v>
      </c>
      <c r="AC219" s="167">
        <v>4500.0</v>
      </c>
      <c r="AD219" s="166" t="s">
        <v>187</v>
      </c>
      <c r="AE219" s="337">
        <f>SUM(R219:AC219)</f>
        <v>54000</v>
      </c>
      <c r="AF219" s="39"/>
      <c r="AG219" s="166" t="s">
        <v>187</v>
      </c>
      <c r="AH219" s="175">
        <v>5100.0</v>
      </c>
      <c r="AI219" s="175">
        <v>5100.0</v>
      </c>
      <c r="AJ219" s="175">
        <v>5100.0</v>
      </c>
      <c r="AK219" s="175">
        <v>5100.0</v>
      </c>
      <c r="AL219" s="175">
        <v>5100.0</v>
      </c>
      <c r="AM219" s="175">
        <v>5100.0</v>
      </c>
      <c r="AN219" s="175">
        <v>5100.0</v>
      </c>
      <c r="AO219" s="175">
        <v>5100.0</v>
      </c>
      <c r="AP219" s="175">
        <v>5100.0</v>
      </c>
      <c r="AQ219" s="175">
        <v>5100.0</v>
      </c>
      <c r="AR219" s="175">
        <v>5100.0</v>
      </c>
      <c r="AS219" s="175">
        <v>5100.0</v>
      </c>
      <c r="AT219" s="180" t="s">
        <v>188</v>
      </c>
      <c r="AU219" s="184">
        <f>SUM(AH219:AS219)</f>
        <v>61200</v>
      </c>
      <c r="AV219" s="39"/>
      <c r="AW219" s="166" t="s">
        <v>187</v>
      </c>
      <c r="AX219" s="175">
        <v>6500.0</v>
      </c>
      <c r="AY219" s="175">
        <v>6500.0</v>
      </c>
      <c r="AZ219" s="175">
        <v>6500.0</v>
      </c>
      <c r="BA219" s="175">
        <v>6500.0</v>
      </c>
      <c r="BB219" s="175">
        <v>6500.0</v>
      </c>
      <c r="BC219" s="175">
        <v>6500.0</v>
      </c>
      <c r="BD219" s="175">
        <v>6500.0</v>
      </c>
      <c r="BE219" s="175">
        <v>6500.0</v>
      </c>
      <c r="BF219" s="175">
        <v>6500.0</v>
      </c>
      <c r="BG219" s="175">
        <v>6500.0</v>
      </c>
      <c r="BH219" s="175">
        <v>6500.0</v>
      </c>
      <c r="BI219" s="175">
        <v>6500.0</v>
      </c>
      <c r="BJ219" s="180" t="s">
        <v>188</v>
      </c>
      <c r="BK219" s="341">
        <f>SUM(AX219:BI219)</f>
        <v>78000</v>
      </c>
      <c r="BL219" s="39"/>
      <c r="BM219" s="166" t="s">
        <v>187</v>
      </c>
      <c r="BN219" s="175">
        <v>7100.0</v>
      </c>
      <c r="BO219" s="175">
        <v>7100.0</v>
      </c>
      <c r="BP219" s="175">
        <v>7100.0</v>
      </c>
      <c r="BQ219" s="175">
        <v>7100.0</v>
      </c>
      <c r="BR219" s="175">
        <v>7100.0</v>
      </c>
      <c r="BS219" s="175">
        <v>7100.0</v>
      </c>
      <c r="BT219" s="175">
        <v>7100.0</v>
      </c>
      <c r="BU219" s="175">
        <v>7100.0</v>
      </c>
      <c r="BV219" s="175">
        <v>7100.0</v>
      </c>
      <c r="BW219" s="175">
        <v>7100.0</v>
      </c>
      <c r="BX219" s="175">
        <v>7100.0</v>
      </c>
      <c r="BY219" s="175">
        <v>7100.0</v>
      </c>
      <c r="BZ219" s="180" t="s">
        <v>188</v>
      </c>
      <c r="CA219" s="183">
        <f>SUM(BN219:BY219)</f>
        <v>85200</v>
      </c>
      <c r="CB219" s="39"/>
      <c r="CC219" s="166" t="s">
        <v>187</v>
      </c>
      <c r="CD219" s="175">
        <v>980000.0</v>
      </c>
      <c r="CE219" s="175">
        <v>980000.0</v>
      </c>
      <c r="CF219" s="175">
        <v>980000.0</v>
      </c>
      <c r="CG219" s="175">
        <v>980000.0</v>
      </c>
      <c r="CH219" s="175">
        <v>980000.0</v>
      </c>
      <c r="CI219" s="175">
        <v>980000.0</v>
      </c>
      <c r="CJ219" s="175">
        <v>980000.0</v>
      </c>
      <c r="CK219" s="175">
        <v>980000.0</v>
      </c>
      <c r="CL219" s="175">
        <v>980000.0</v>
      </c>
      <c r="CM219" s="175">
        <v>980000.0</v>
      </c>
      <c r="CN219" s="175">
        <v>980000.0</v>
      </c>
      <c r="CO219" s="175">
        <v>980000.0</v>
      </c>
      <c r="CP219" s="187" t="s">
        <v>189</v>
      </c>
      <c r="CQ219" s="184">
        <f>SUM(CD219:CO219)</f>
        <v>11760000</v>
      </c>
      <c r="CR219" s="39"/>
    </row>
    <row r="220" ht="15.75" customHeight="1">
      <c r="A220" s="197" t="s">
        <v>169</v>
      </c>
      <c r="B220" s="158" t="s">
        <v>170</v>
      </c>
      <c r="C220" s="158" t="s">
        <v>171</v>
      </c>
      <c r="D220" s="158" t="s">
        <v>172</v>
      </c>
      <c r="E220" s="158" t="s">
        <v>173</v>
      </c>
      <c r="F220" s="158" t="s">
        <v>174</v>
      </c>
      <c r="G220" s="158" t="s">
        <v>175</v>
      </c>
      <c r="H220" s="158" t="s">
        <v>176</v>
      </c>
      <c r="I220" s="158" t="s">
        <v>177</v>
      </c>
      <c r="J220" s="158" t="s">
        <v>178</v>
      </c>
      <c r="K220" s="158" t="s">
        <v>179</v>
      </c>
      <c r="L220" s="158" t="s">
        <v>180</v>
      </c>
      <c r="M220" s="159" t="s">
        <v>181</v>
      </c>
      <c r="N220" s="336" t="s">
        <v>36</v>
      </c>
      <c r="O220" s="336" t="s">
        <v>36</v>
      </c>
      <c r="P220" s="39"/>
      <c r="Q220" s="197" t="s">
        <v>169</v>
      </c>
      <c r="R220" s="158" t="s">
        <v>170</v>
      </c>
      <c r="S220" s="158" t="s">
        <v>171</v>
      </c>
      <c r="T220" s="158" t="s">
        <v>172</v>
      </c>
      <c r="U220" s="158" t="s">
        <v>173</v>
      </c>
      <c r="V220" s="158" t="s">
        <v>174</v>
      </c>
      <c r="W220" s="158" t="s">
        <v>175</v>
      </c>
      <c r="X220" s="158" t="s">
        <v>176</v>
      </c>
      <c r="Y220" s="158" t="s">
        <v>177</v>
      </c>
      <c r="Z220" s="158" t="s">
        <v>178</v>
      </c>
      <c r="AA220" s="158" t="s">
        <v>179</v>
      </c>
      <c r="AB220" s="158" t="s">
        <v>180</v>
      </c>
      <c r="AC220" s="159" t="s">
        <v>181</v>
      </c>
      <c r="AD220" s="336" t="s">
        <v>36</v>
      </c>
      <c r="AE220" s="342" t="s">
        <v>36</v>
      </c>
      <c r="AF220" s="39"/>
      <c r="AG220" s="197" t="s">
        <v>169</v>
      </c>
      <c r="AH220" s="158" t="s">
        <v>170</v>
      </c>
      <c r="AI220" s="158" t="s">
        <v>171</v>
      </c>
      <c r="AJ220" s="158" t="s">
        <v>172</v>
      </c>
      <c r="AK220" s="158" t="s">
        <v>173</v>
      </c>
      <c r="AL220" s="158" t="s">
        <v>174</v>
      </c>
      <c r="AM220" s="158" t="s">
        <v>175</v>
      </c>
      <c r="AN220" s="158" t="s">
        <v>176</v>
      </c>
      <c r="AO220" s="158" t="s">
        <v>177</v>
      </c>
      <c r="AP220" s="158" t="s">
        <v>178</v>
      </c>
      <c r="AQ220" s="158" t="s">
        <v>179</v>
      </c>
      <c r="AR220" s="158" t="s">
        <v>180</v>
      </c>
      <c r="AS220" s="159" t="s">
        <v>181</v>
      </c>
      <c r="AT220" s="169"/>
      <c r="AU220" s="173"/>
      <c r="AV220" s="39"/>
      <c r="AW220" s="197" t="s">
        <v>169</v>
      </c>
      <c r="AX220" s="158" t="s">
        <v>170</v>
      </c>
      <c r="AY220" s="158" t="s">
        <v>171</v>
      </c>
      <c r="AZ220" s="158" t="s">
        <v>172</v>
      </c>
      <c r="BA220" s="158" t="s">
        <v>173</v>
      </c>
      <c r="BB220" s="158" t="s">
        <v>174</v>
      </c>
      <c r="BC220" s="158" t="s">
        <v>175</v>
      </c>
      <c r="BD220" s="158" t="s">
        <v>176</v>
      </c>
      <c r="BE220" s="158" t="s">
        <v>177</v>
      </c>
      <c r="BF220" s="158" t="s">
        <v>178</v>
      </c>
      <c r="BG220" s="158" t="s">
        <v>179</v>
      </c>
      <c r="BH220" s="158" t="s">
        <v>180</v>
      </c>
      <c r="BI220" s="159" t="s">
        <v>181</v>
      </c>
      <c r="BJ220" s="169"/>
      <c r="BK220" s="343"/>
      <c r="BL220" s="39"/>
      <c r="BM220" s="197" t="s">
        <v>169</v>
      </c>
      <c r="BN220" s="158" t="s">
        <v>170</v>
      </c>
      <c r="BO220" s="158" t="s">
        <v>171</v>
      </c>
      <c r="BP220" s="158" t="s">
        <v>172</v>
      </c>
      <c r="BQ220" s="158" t="s">
        <v>173</v>
      </c>
      <c r="BR220" s="158" t="s">
        <v>174</v>
      </c>
      <c r="BS220" s="158" t="s">
        <v>175</v>
      </c>
      <c r="BT220" s="158" t="s">
        <v>176</v>
      </c>
      <c r="BU220" s="158" t="s">
        <v>177</v>
      </c>
      <c r="BV220" s="158" t="s">
        <v>178</v>
      </c>
      <c r="BW220" s="158" t="s">
        <v>179</v>
      </c>
      <c r="BX220" s="158" t="s">
        <v>180</v>
      </c>
      <c r="BY220" s="159" t="s">
        <v>181</v>
      </c>
      <c r="BZ220" s="169"/>
      <c r="CA220" s="185"/>
      <c r="CB220" s="39"/>
      <c r="CC220" s="197" t="s">
        <v>169</v>
      </c>
      <c r="CD220" s="158" t="s">
        <v>170</v>
      </c>
      <c r="CE220" s="158" t="s">
        <v>171</v>
      </c>
      <c r="CF220" s="158" t="s">
        <v>172</v>
      </c>
      <c r="CG220" s="158" t="s">
        <v>173</v>
      </c>
      <c r="CH220" s="158" t="s">
        <v>174</v>
      </c>
      <c r="CI220" s="158" t="s">
        <v>175</v>
      </c>
      <c r="CJ220" s="158" t="s">
        <v>176</v>
      </c>
      <c r="CK220" s="158" t="s">
        <v>177</v>
      </c>
      <c r="CL220" s="158" t="s">
        <v>178</v>
      </c>
      <c r="CM220" s="158" t="s">
        <v>179</v>
      </c>
      <c r="CN220" s="158" t="s">
        <v>180</v>
      </c>
      <c r="CO220" s="159" t="s">
        <v>181</v>
      </c>
      <c r="CP220" s="200"/>
      <c r="CQ220" s="173"/>
      <c r="CR220" s="39"/>
    </row>
    <row r="221" ht="16.5" customHeight="1">
      <c r="A221" s="166" t="s">
        <v>182</v>
      </c>
      <c r="B221" s="167">
        <v>1200.0</v>
      </c>
      <c r="C221" s="167">
        <v>1200.0</v>
      </c>
      <c r="D221" s="167">
        <v>1200.0</v>
      </c>
      <c r="E221" s="167">
        <v>1200.0</v>
      </c>
      <c r="F221" s="167">
        <v>1200.0</v>
      </c>
      <c r="G221" s="167">
        <v>1200.0</v>
      </c>
      <c r="H221" s="167">
        <v>1200.0</v>
      </c>
      <c r="I221" s="167">
        <v>1200.0</v>
      </c>
      <c r="J221" s="167">
        <v>1200.0</v>
      </c>
      <c r="K221" s="167">
        <v>1200.0</v>
      </c>
      <c r="L221" s="167">
        <v>1200.0</v>
      </c>
      <c r="M221" s="167">
        <v>1200.0</v>
      </c>
      <c r="N221" s="53" t="s">
        <v>190</v>
      </c>
      <c r="O221" s="345">
        <f>O219-O217</f>
        <v>25061</v>
      </c>
      <c r="P221" s="39"/>
      <c r="Q221" s="166" t="s">
        <v>182</v>
      </c>
      <c r="R221" s="167">
        <v>1200.0</v>
      </c>
      <c r="S221" s="167">
        <v>1200.0</v>
      </c>
      <c r="T221" s="167">
        <v>1200.0</v>
      </c>
      <c r="U221" s="167">
        <v>1200.0</v>
      </c>
      <c r="V221" s="167">
        <v>1200.0</v>
      </c>
      <c r="W221" s="167">
        <v>1200.0</v>
      </c>
      <c r="X221" s="167">
        <v>1200.0</v>
      </c>
      <c r="Y221" s="167">
        <v>1200.0</v>
      </c>
      <c r="Z221" s="167">
        <v>1200.0</v>
      </c>
      <c r="AA221" s="167">
        <v>1200.0</v>
      </c>
      <c r="AB221" s="167">
        <v>1200.0</v>
      </c>
      <c r="AC221" s="167">
        <v>1200.0</v>
      </c>
      <c r="AD221" s="206" t="s">
        <v>190</v>
      </c>
      <c r="AE221" s="337">
        <f>AE219-AE217</f>
        <v>8226</v>
      </c>
      <c r="AF221" s="39"/>
      <c r="AG221" s="166" t="s">
        <v>182</v>
      </c>
      <c r="AH221" s="175">
        <f t="shared" ref="AH221:AS221" si="562">AH224*1%/12</f>
        <v>586.671807</v>
      </c>
      <c r="AI221" s="175">
        <f t="shared" si="562"/>
        <v>586.1829138</v>
      </c>
      <c r="AJ221" s="175">
        <f t="shared" si="562"/>
        <v>585.694428</v>
      </c>
      <c r="AK221" s="175">
        <f t="shared" si="562"/>
        <v>585.2063493</v>
      </c>
      <c r="AL221" s="175">
        <f t="shared" si="562"/>
        <v>584.7186774</v>
      </c>
      <c r="AM221" s="175">
        <f t="shared" si="562"/>
        <v>584.2314118</v>
      </c>
      <c r="AN221" s="175">
        <f t="shared" si="562"/>
        <v>583.7445523</v>
      </c>
      <c r="AO221" s="175">
        <f t="shared" si="562"/>
        <v>583.2580985</v>
      </c>
      <c r="AP221" s="175">
        <f t="shared" si="562"/>
        <v>582.7720501</v>
      </c>
      <c r="AQ221" s="175">
        <f t="shared" si="562"/>
        <v>582.2864067</v>
      </c>
      <c r="AR221" s="175">
        <f t="shared" si="562"/>
        <v>581.801168</v>
      </c>
      <c r="AS221" s="175">
        <f t="shared" si="562"/>
        <v>581.3163337</v>
      </c>
      <c r="AT221" s="191" t="s">
        <v>190</v>
      </c>
      <c r="AU221" s="184">
        <f>AU219-AU217</f>
        <v>29373.99528</v>
      </c>
      <c r="AV221" s="39"/>
      <c r="AW221" s="166" t="s">
        <v>182</v>
      </c>
      <c r="AX221" s="167">
        <v>1200.0</v>
      </c>
      <c r="AY221" s="167">
        <v>1200.0</v>
      </c>
      <c r="AZ221" s="167">
        <v>1200.0</v>
      </c>
      <c r="BA221" s="167">
        <v>1200.0</v>
      </c>
      <c r="BB221" s="167">
        <v>1200.0</v>
      </c>
      <c r="BC221" s="167">
        <v>1200.0</v>
      </c>
      <c r="BD221" s="167">
        <v>1200.0</v>
      </c>
      <c r="BE221" s="167">
        <v>1200.0</v>
      </c>
      <c r="BF221" s="167">
        <v>1200.0</v>
      </c>
      <c r="BG221" s="167">
        <v>1200.0</v>
      </c>
      <c r="BH221" s="167">
        <v>1200.0</v>
      </c>
      <c r="BI221" s="167">
        <v>1200.0</v>
      </c>
      <c r="BJ221" s="191" t="s">
        <v>190</v>
      </c>
      <c r="BK221" s="346">
        <f>BK219-BK217</f>
        <v>11709</v>
      </c>
      <c r="BL221" s="39"/>
      <c r="BM221" s="166" t="s">
        <v>182</v>
      </c>
      <c r="BN221" s="167">
        <v>1200.0</v>
      </c>
      <c r="BO221" s="167">
        <v>1200.0</v>
      </c>
      <c r="BP221" s="167">
        <v>1200.0</v>
      </c>
      <c r="BQ221" s="167">
        <v>1200.0</v>
      </c>
      <c r="BR221" s="167">
        <v>1200.0</v>
      </c>
      <c r="BS221" s="167">
        <v>1200.0</v>
      </c>
      <c r="BT221" s="167">
        <v>1200.0</v>
      </c>
      <c r="BU221" s="167">
        <v>1200.0</v>
      </c>
      <c r="BV221" s="167">
        <v>1200.0</v>
      </c>
      <c r="BW221" s="167">
        <v>1200.0</v>
      </c>
      <c r="BX221" s="167">
        <v>1200.0</v>
      </c>
      <c r="BY221" s="167">
        <v>1200.0</v>
      </c>
      <c r="BZ221" s="191" t="s">
        <v>190</v>
      </c>
      <c r="CA221" s="193">
        <f>CA219-CA217</f>
        <v>37154.5</v>
      </c>
      <c r="CB221" s="39"/>
      <c r="CC221" s="166" t="s">
        <v>182</v>
      </c>
      <c r="CD221" s="167">
        <v>1200.0</v>
      </c>
      <c r="CE221" s="167">
        <v>1200.0</v>
      </c>
      <c r="CF221" s="167">
        <v>1200.0</v>
      </c>
      <c r="CG221" s="167">
        <v>1200.0</v>
      </c>
      <c r="CH221" s="167">
        <v>1200.0</v>
      </c>
      <c r="CI221" s="167">
        <v>1200.0</v>
      </c>
      <c r="CJ221" s="167">
        <v>1200.0</v>
      </c>
      <c r="CK221" s="167">
        <v>1200.0</v>
      </c>
      <c r="CL221" s="167">
        <v>1200.0</v>
      </c>
      <c r="CM221" s="167">
        <v>1200.0</v>
      </c>
      <c r="CN221" s="167">
        <v>1200.0</v>
      </c>
      <c r="CO221" s="167">
        <v>1200.0</v>
      </c>
      <c r="CP221" s="174" t="s">
        <v>183</v>
      </c>
      <c r="CQ221" s="184">
        <f>CQ219-CQ217</f>
        <v>11749470</v>
      </c>
      <c r="CR221" s="39"/>
    </row>
    <row r="222" ht="15.75" customHeight="1">
      <c r="A222" s="166" t="s">
        <v>184</v>
      </c>
      <c r="B222" s="167">
        <f t="shared" ref="B222:M222" si="563">B224*3.5%/12</f>
        <v>1188.833333</v>
      </c>
      <c r="C222" s="167">
        <f t="shared" si="563"/>
        <v>1185.333333</v>
      </c>
      <c r="D222" s="167">
        <f t="shared" si="563"/>
        <v>1181.833333</v>
      </c>
      <c r="E222" s="167">
        <f t="shared" si="563"/>
        <v>1178.333333</v>
      </c>
      <c r="F222" s="167">
        <f t="shared" si="563"/>
        <v>1174.833333</v>
      </c>
      <c r="G222" s="167">
        <f t="shared" si="563"/>
        <v>1171.333333</v>
      </c>
      <c r="H222" s="167">
        <f t="shared" si="563"/>
        <v>1167.833333</v>
      </c>
      <c r="I222" s="167">
        <f t="shared" si="563"/>
        <v>1164.333333</v>
      </c>
      <c r="J222" s="167">
        <f t="shared" si="563"/>
        <v>1160.833333</v>
      </c>
      <c r="K222" s="167">
        <f t="shared" si="563"/>
        <v>1157.333333</v>
      </c>
      <c r="L222" s="167">
        <f t="shared" si="563"/>
        <v>1153.833333</v>
      </c>
      <c r="M222" s="167">
        <f t="shared" si="563"/>
        <v>1150.333333</v>
      </c>
      <c r="N222" s="336" t="s">
        <v>36</v>
      </c>
      <c r="O222" s="336" t="s">
        <v>36</v>
      </c>
      <c r="P222" s="39"/>
      <c r="Q222" s="166" t="s">
        <v>184</v>
      </c>
      <c r="R222" s="167">
        <f t="shared" ref="R222:AC222" si="564">R224*3.5%/12</f>
        <v>2591.75</v>
      </c>
      <c r="S222" s="167">
        <f t="shared" si="564"/>
        <v>2588.25</v>
      </c>
      <c r="T222" s="167">
        <f t="shared" si="564"/>
        <v>2584.75</v>
      </c>
      <c r="U222" s="167">
        <f t="shared" si="564"/>
        <v>2581.25</v>
      </c>
      <c r="V222" s="167">
        <f t="shared" si="564"/>
        <v>2577.75</v>
      </c>
      <c r="W222" s="167">
        <f t="shared" si="564"/>
        <v>2574.25</v>
      </c>
      <c r="X222" s="167">
        <f t="shared" si="564"/>
        <v>2570.75</v>
      </c>
      <c r="Y222" s="167">
        <f t="shared" si="564"/>
        <v>2567.25</v>
      </c>
      <c r="Z222" s="167">
        <f t="shared" si="564"/>
        <v>2563.75</v>
      </c>
      <c r="AA222" s="167">
        <f t="shared" si="564"/>
        <v>2560.25</v>
      </c>
      <c r="AB222" s="167">
        <f t="shared" si="564"/>
        <v>2556.75</v>
      </c>
      <c r="AC222" s="167">
        <f t="shared" si="564"/>
        <v>2553.25</v>
      </c>
      <c r="AD222" s="336" t="s">
        <v>36</v>
      </c>
      <c r="AE222" s="342" t="s">
        <v>36</v>
      </c>
      <c r="AF222" s="39"/>
      <c r="AG222" s="166" t="s">
        <v>184</v>
      </c>
      <c r="AH222" s="175">
        <f t="shared" ref="AH222:AS222" si="565">AH224*3.5%/12</f>
        <v>2053.351324</v>
      </c>
      <c r="AI222" s="175">
        <f t="shared" si="565"/>
        <v>2051.640198</v>
      </c>
      <c r="AJ222" s="175">
        <f t="shared" si="565"/>
        <v>2049.930498</v>
      </c>
      <c r="AK222" s="175">
        <f t="shared" si="565"/>
        <v>2048.222223</v>
      </c>
      <c r="AL222" s="175">
        <f t="shared" si="565"/>
        <v>2046.515371</v>
      </c>
      <c r="AM222" s="175">
        <f t="shared" si="565"/>
        <v>2044.809941</v>
      </c>
      <c r="AN222" s="175">
        <f t="shared" si="565"/>
        <v>2043.105933</v>
      </c>
      <c r="AO222" s="175">
        <f t="shared" si="565"/>
        <v>2041.403345</v>
      </c>
      <c r="AP222" s="175">
        <f t="shared" si="565"/>
        <v>2039.702175</v>
      </c>
      <c r="AQ222" s="175">
        <f t="shared" si="565"/>
        <v>2038.002424</v>
      </c>
      <c r="AR222" s="175">
        <f t="shared" si="565"/>
        <v>2036.304088</v>
      </c>
      <c r="AS222" s="175">
        <f t="shared" si="565"/>
        <v>2034.607168</v>
      </c>
      <c r="AT222" s="169"/>
      <c r="AU222" s="173"/>
      <c r="AV222" s="39"/>
      <c r="AW222" s="166" t="s">
        <v>184</v>
      </c>
      <c r="AX222" s="175">
        <f t="shared" ref="AX222:BI222" si="566">AX224*3.5%/12</f>
        <v>4305</v>
      </c>
      <c r="AY222" s="175">
        <f t="shared" si="566"/>
        <v>4301.5</v>
      </c>
      <c r="AZ222" s="175">
        <f t="shared" si="566"/>
        <v>4298</v>
      </c>
      <c r="BA222" s="175">
        <f t="shared" si="566"/>
        <v>4294.5</v>
      </c>
      <c r="BB222" s="175">
        <f t="shared" si="566"/>
        <v>4291</v>
      </c>
      <c r="BC222" s="175">
        <f t="shared" si="566"/>
        <v>4287.5</v>
      </c>
      <c r="BD222" s="175">
        <f t="shared" si="566"/>
        <v>4284</v>
      </c>
      <c r="BE222" s="175">
        <f t="shared" si="566"/>
        <v>4280.5</v>
      </c>
      <c r="BF222" s="175">
        <f t="shared" si="566"/>
        <v>4277</v>
      </c>
      <c r="BG222" s="175">
        <f t="shared" si="566"/>
        <v>4273.5</v>
      </c>
      <c r="BH222" s="175">
        <f t="shared" si="566"/>
        <v>4270</v>
      </c>
      <c r="BI222" s="175">
        <f t="shared" si="566"/>
        <v>4266.5</v>
      </c>
      <c r="BJ222" s="169"/>
      <c r="BK222" s="343"/>
      <c r="BL222" s="39"/>
      <c r="BM222" s="166" t="s">
        <v>184</v>
      </c>
      <c r="BN222" s="175">
        <f t="shared" ref="BN222:BY222" si="567">BN224*3.5%/12</f>
        <v>2784.541667</v>
      </c>
      <c r="BO222" s="175">
        <f t="shared" si="567"/>
        <v>2781.041667</v>
      </c>
      <c r="BP222" s="175">
        <f t="shared" si="567"/>
        <v>2777.541667</v>
      </c>
      <c r="BQ222" s="175">
        <f t="shared" si="567"/>
        <v>2774.041667</v>
      </c>
      <c r="BR222" s="175">
        <f t="shared" si="567"/>
        <v>2770.541667</v>
      </c>
      <c r="BS222" s="175">
        <f t="shared" si="567"/>
        <v>2767.041667</v>
      </c>
      <c r="BT222" s="175">
        <f t="shared" si="567"/>
        <v>2763.541667</v>
      </c>
      <c r="BU222" s="175">
        <f t="shared" si="567"/>
        <v>2760.041667</v>
      </c>
      <c r="BV222" s="175">
        <f t="shared" si="567"/>
        <v>2756.541667</v>
      </c>
      <c r="BW222" s="175">
        <f t="shared" si="567"/>
        <v>2753.041667</v>
      </c>
      <c r="BX222" s="175">
        <f t="shared" si="567"/>
        <v>2749.541667</v>
      </c>
      <c r="BY222" s="175">
        <f t="shared" si="567"/>
        <v>2746.041667</v>
      </c>
      <c r="BZ222" s="169"/>
      <c r="CA222" s="185"/>
      <c r="CB222" s="39"/>
      <c r="CC222" s="166" t="s">
        <v>184</v>
      </c>
      <c r="CD222" s="175">
        <f t="shared" ref="CD222:CO222" si="568">CD224*5%/12</f>
        <v>-350</v>
      </c>
      <c r="CE222" s="175">
        <f t="shared" si="568"/>
        <v>-355</v>
      </c>
      <c r="CF222" s="175">
        <f t="shared" si="568"/>
        <v>-360</v>
      </c>
      <c r="CG222" s="175">
        <f t="shared" si="568"/>
        <v>-365</v>
      </c>
      <c r="CH222" s="175">
        <f t="shared" si="568"/>
        <v>-370</v>
      </c>
      <c r="CI222" s="175">
        <f t="shared" si="568"/>
        <v>-375</v>
      </c>
      <c r="CJ222" s="175">
        <f t="shared" si="568"/>
        <v>-380</v>
      </c>
      <c r="CK222" s="175">
        <f t="shared" si="568"/>
        <v>-385</v>
      </c>
      <c r="CL222" s="175">
        <f t="shared" si="568"/>
        <v>-390</v>
      </c>
      <c r="CM222" s="175">
        <f t="shared" si="568"/>
        <v>-395</v>
      </c>
      <c r="CN222" s="175">
        <f t="shared" si="568"/>
        <v>-400</v>
      </c>
      <c r="CO222" s="175">
        <f t="shared" si="568"/>
        <v>-405</v>
      </c>
      <c r="CP222" s="176"/>
      <c r="CQ222" s="173"/>
      <c r="CR222" s="39"/>
    </row>
    <row r="223" ht="16.5" customHeight="1">
      <c r="A223" s="166" t="s">
        <v>185</v>
      </c>
      <c r="B223" s="167">
        <f t="shared" ref="B223:M223" si="569">B221+B222</f>
        <v>2388.833333</v>
      </c>
      <c r="C223" s="167">
        <f t="shared" si="569"/>
        <v>2385.333333</v>
      </c>
      <c r="D223" s="167">
        <f t="shared" si="569"/>
        <v>2381.833333</v>
      </c>
      <c r="E223" s="167">
        <f t="shared" si="569"/>
        <v>2378.333333</v>
      </c>
      <c r="F223" s="167">
        <f t="shared" si="569"/>
        <v>2374.833333</v>
      </c>
      <c r="G223" s="167">
        <f t="shared" si="569"/>
        <v>2371.333333</v>
      </c>
      <c r="H223" s="167">
        <f t="shared" si="569"/>
        <v>2367.833333</v>
      </c>
      <c r="I223" s="167">
        <f t="shared" si="569"/>
        <v>2364.333333</v>
      </c>
      <c r="J223" s="167">
        <f t="shared" si="569"/>
        <v>2360.833333</v>
      </c>
      <c r="K223" s="167">
        <f t="shared" si="569"/>
        <v>2357.333333</v>
      </c>
      <c r="L223" s="167">
        <f t="shared" si="569"/>
        <v>2353.833333</v>
      </c>
      <c r="M223" s="167">
        <f t="shared" si="569"/>
        <v>2350.333333</v>
      </c>
      <c r="N223" s="53" t="s">
        <v>185</v>
      </c>
      <c r="O223" s="340">
        <f>SUM(B223:M223)</f>
        <v>28435</v>
      </c>
      <c r="P223" s="39"/>
      <c r="Q223" s="166" t="s">
        <v>185</v>
      </c>
      <c r="R223" s="167">
        <f t="shared" ref="R223:AC223" si="570">R221+R222</f>
        <v>3791.75</v>
      </c>
      <c r="S223" s="167">
        <f t="shared" si="570"/>
        <v>3788.25</v>
      </c>
      <c r="T223" s="167">
        <f t="shared" si="570"/>
        <v>3784.75</v>
      </c>
      <c r="U223" s="167">
        <f t="shared" si="570"/>
        <v>3781.25</v>
      </c>
      <c r="V223" s="167">
        <f t="shared" si="570"/>
        <v>3777.75</v>
      </c>
      <c r="W223" s="167">
        <f t="shared" si="570"/>
        <v>3774.25</v>
      </c>
      <c r="X223" s="167">
        <f t="shared" si="570"/>
        <v>3770.75</v>
      </c>
      <c r="Y223" s="167">
        <f t="shared" si="570"/>
        <v>3767.25</v>
      </c>
      <c r="Z223" s="167">
        <f t="shared" si="570"/>
        <v>3763.75</v>
      </c>
      <c r="AA223" s="167">
        <f t="shared" si="570"/>
        <v>3760.25</v>
      </c>
      <c r="AB223" s="167">
        <f t="shared" si="570"/>
        <v>3756.75</v>
      </c>
      <c r="AC223" s="167">
        <f t="shared" si="570"/>
        <v>3753.25</v>
      </c>
      <c r="AD223" s="53" t="s">
        <v>185</v>
      </c>
      <c r="AE223" s="337">
        <f>SUM(R223:AC223)</f>
        <v>45270</v>
      </c>
      <c r="AF223" s="39"/>
      <c r="AG223" s="166" t="s">
        <v>185</v>
      </c>
      <c r="AH223" s="175">
        <f t="shared" ref="AH223:AS223" si="571">AH222+AH221</f>
        <v>2640.023131</v>
      </c>
      <c r="AI223" s="175">
        <f t="shared" si="571"/>
        <v>2637.823112</v>
      </c>
      <c r="AJ223" s="175">
        <f t="shared" si="571"/>
        <v>2635.624926</v>
      </c>
      <c r="AK223" s="175">
        <f t="shared" si="571"/>
        <v>2633.428572</v>
      </c>
      <c r="AL223" s="175">
        <f t="shared" si="571"/>
        <v>2631.234048</v>
      </c>
      <c r="AM223" s="175">
        <f t="shared" si="571"/>
        <v>2629.041353</v>
      </c>
      <c r="AN223" s="175">
        <f t="shared" si="571"/>
        <v>2626.850485</v>
      </c>
      <c r="AO223" s="175">
        <f t="shared" si="571"/>
        <v>2624.661443</v>
      </c>
      <c r="AP223" s="175">
        <f t="shared" si="571"/>
        <v>2622.474225</v>
      </c>
      <c r="AQ223" s="175">
        <f t="shared" si="571"/>
        <v>2620.28883</v>
      </c>
      <c r="AR223" s="175">
        <f t="shared" si="571"/>
        <v>2618.105256</v>
      </c>
      <c r="AS223" s="175">
        <f t="shared" si="571"/>
        <v>2615.923502</v>
      </c>
      <c r="AT223" s="180" t="s">
        <v>185</v>
      </c>
      <c r="AU223" s="184">
        <f>SUM(AH223:AS223)</f>
        <v>31535.47889</v>
      </c>
      <c r="AV223" s="39"/>
      <c r="AW223" s="166" t="s">
        <v>185</v>
      </c>
      <c r="AX223" s="175">
        <f t="shared" ref="AX223:BI223" si="572">AX222+AX221</f>
        <v>5505</v>
      </c>
      <c r="AY223" s="175">
        <f t="shared" si="572"/>
        <v>5501.5</v>
      </c>
      <c r="AZ223" s="175">
        <f t="shared" si="572"/>
        <v>5498</v>
      </c>
      <c r="BA223" s="175">
        <f t="shared" si="572"/>
        <v>5494.5</v>
      </c>
      <c r="BB223" s="175">
        <f t="shared" si="572"/>
        <v>5491</v>
      </c>
      <c r="BC223" s="175">
        <f t="shared" si="572"/>
        <v>5487.5</v>
      </c>
      <c r="BD223" s="175">
        <f t="shared" si="572"/>
        <v>5484</v>
      </c>
      <c r="BE223" s="175">
        <f t="shared" si="572"/>
        <v>5480.5</v>
      </c>
      <c r="BF223" s="175">
        <f t="shared" si="572"/>
        <v>5477</v>
      </c>
      <c r="BG223" s="175">
        <f t="shared" si="572"/>
        <v>5473.5</v>
      </c>
      <c r="BH223" s="175">
        <f t="shared" si="572"/>
        <v>5470</v>
      </c>
      <c r="BI223" s="175">
        <f t="shared" si="572"/>
        <v>5466.5</v>
      </c>
      <c r="BJ223" s="180" t="s">
        <v>185</v>
      </c>
      <c r="BK223" s="341">
        <f>SUM(AX223:BI223)</f>
        <v>65829</v>
      </c>
      <c r="BL223" s="39"/>
      <c r="BM223" s="166" t="s">
        <v>185</v>
      </c>
      <c r="BN223" s="175">
        <f t="shared" ref="BN223:BY223" si="573">BN222+BN221</f>
        <v>3984.541667</v>
      </c>
      <c r="BO223" s="175">
        <f t="shared" si="573"/>
        <v>3981.041667</v>
      </c>
      <c r="BP223" s="175">
        <f t="shared" si="573"/>
        <v>3977.541667</v>
      </c>
      <c r="BQ223" s="175">
        <f t="shared" si="573"/>
        <v>3974.041667</v>
      </c>
      <c r="BR223" s="175">
        <f t="shared" si="573"/>
        <v>3970.541667</v>
      </c>
      <c r="BS223" s="175">
        <f t="shared" si="573"/>
        <v>3967.041667</v>
      </c>
      <c r="BT223" s="175">
        <f t="shared" si="573"/>
        <v>3963.541667</v>
      </c>
      <c r="BU223" s="175">
        <f t="shared" si="573"/>
        <v>3960.041667</v>
      </c>
      <c r="BV223" s="175">
        <f t="shared" si="573"/>
        <v>3956.541667</v>
      </c>
      <c r="BW223" s="175">
        <f t="shared" si="573"/>
        <v>3953.041667</v>
      </c>
      <c r="BX223" s="175">
        <f t="shared" si="573"/>
        <v>3949.541667</v>
      </c>
      <c r="BY223" s="175">
        <f t="shared" si="573"/>
        <v>3946.041667</v>
      </c>
      <c r="BZ223" s="180" t="s">
        <v>185</v>
      </c>
      <c r="CA223" s="183">
        <f>SUM(BN223:BY223)</f>
        <v>47583.5</v>
      </c>
      <c r="CB223" s="39"/>
      <c r="CC223" s="166" t="s">
        <v>185</v>
      </c>
      <c r="CD223" s="175">
        <f t="shared" ref="CD223:CO223" si="574">CD222+CD221</f>
        <v>850</v>
      </c>
      <c r="CE223" s="175">
        <f t="shared" si="574"/>
        <v>845</v>
      </c>
      <c r="CF223" s="175">
        <f t="shared" si="574"/>
        <v>840</v>
      </c>
      <c r="CG223" s="175">
        <f t="shared" si="574"/>
        <v>835</v>
      </c>
      <c r="CH223" s="175">
        <f t="shared" si="574"/>
        <v>830</v>
      </c>
      <c r="CI223" s="175">
        <f t="shared" si="574"/>
        <v>825</v>
      </c>
      <c r="CJ223" s="175">
        <f t="shared" si="574"/>
        <v>820</v>
      </c>
      <c r="CK223" s="175">
        <f t="shared" si="574"/>
        <v>815</v>
      </c>
      <c r="CL223" s="175">
        <f t="shared" si="574"/>
        <v>810</v>
      </c>
      <c r="CM223" s="175">
        <f t="shared" si="574"/>
        <v>805</v>
      </c>
      <c r="CN223" s="175">
        <f t="shared" si="574"/>
        <v>800</v>
      </c>
      <c r="CO223" s="175">
        <f t="shared" si="574"/>
        <v>795</v>
      </c>
      <c r="CP223" s="174" t="s">
        <v>185</v>
      </c>
      <c r="CQ223" s="184">
        <f>SUM(CD223:CO223)</f>
        <v>9870</v>
      </c>
      <c r="CR223" s="39"/>
    </row>
    <row r="224" ht="15.75" customHeight="1">
      <c r="A224" s="166" t="s">
        <v>186</v>
      </c>
      <c r="B224" s="167">
        <f>M218-M215</f>
        <v>407600</v>
      </c>
      <c r="C224" s="167">
        <f t="shared" ref="C224:M224" si="575">B224-B221</f>
        <v>406400</v>
      </c>
      <c r="D224" s="167">
        <f t="shared" si="575"/>
        <v>405200</v>
      </c>
      <c r="E224" s="167">
        <f t="shared" si="575"/>
        <v>404000</v>
      </c>
      <c r="F224" s="167">
        <f t="shared" si="575"/>
        <v>402800</v>
      </c>
      <c r="G224" s="167">
        <f t="shared" si="575"/>
        <v>401600</v>
      </c>
      <c r="H224" s="167">
        <f t="shared" si="575"/>
        <v>400400</v>
      </c>
      <c r="I224" s="167">
        <f t="shared" si="575"/>
        <v>399200</v>
      </c>
      <c r="J224" s="167">
        <f t="shared" si="575"/>
        <v>398000</v>
      </c>
      <c r="K224" s="167">
        <f t="shared" si="575"/>
        <v>396800</v>
      </c>
      <c r="L224" s="167">
        <f t="shared" si="575"/>
        <v>395600</v>
      </c>
      <c r="M224" s="167">
        <f t="shared" si="575"/>
        <v>394400</v>
      </c>
      <c r="N224" s="336" t="s">
        <v>36</v>
      </c>
      <c r="O224" s="336" t="s">
        <v>36</v>
      </c>
      <c r="P224" s="39"/>
      <c r="Q224" s="166" t="s">
        <v>186</v>
      </c>
      <c r="R224" s="167">
        <f>AC218-AC215</f>
        <v>888600</v>
      </c>
      <c r="S224" s="167">
        <f t="shared" ref="S224:AC224" si="576">R224-R221</f>
        <v>887400</v>
      </c>
      <c r="T224" s="167">
        <f t="shared" si="576"/>
        <v>886200</v>
      </c>
      <c r="U224" s="167">
        <f t="shared" si="576"/>
        <v>885000</v>
      </c>
      <c r="V224" s="167">
        <f t="shared" si="576"/>
        <v>883800</v>
      </c>
      <c r="W224" s="167">
        <f t="shared" si="576"/>
        <v>882600</v>
      </c>
      <c r="X224" s="167">
        <f t="shared" si="576"/>
        <v>881400</v>
      </c>
      <c r="Y224" s="167">
        <f t="shared" si="576"/>
        <v>880200</v>
      </c>
      <c r="Z224" s="167">
        <f t="shared" si="576"/>
        <v>879000</v>
      </c>
      <c r="AA224" s="167">
        <f t="shared" si="576"/>
        <v>877800</v>
      </c>
      <c r="AB224" s="167">
        <f t="shared" si="576"/>
        <v>876600</v>
      </c>
      <c r="AC224" s="167">
        <f t="shared" si="576"/>
        <v>875400</v>
      </c>
      <c r="AD224" s="336" t="s">
        <v>36</v>
      </c>
      <c r="AE224" s="342" t="s">
        <v>36</v>
      </c>
      <c r="AF224" s="39"/>
      <c r="AG224" s="166" t="s">
        <v>186</v>
      </c>
      <c r="AH224" s="175">
        <f>AS218-AT218</f>
        <v>704006.1684</v>
      </c>
      <c r="AI224" s="175">
        <f t="shared" ref="AI224:AS224" si="577">AH224-AH221</f>
        <v>703419.4965</v>
      </c>
      <c r="AJ224" s="175">
        <f t="shared" si="577"/>
        <v>702833.3136</v>
      </c>
      <c r="AK224" s="175">
        <f t="shared" si="577"/>
        <v>702247.6192</v>
      </c>
      <c r="AL224" s="175">
        <f t="shared" si="577"/>
        <v>701662.4129</v>
      </c>
      <c r="AM224" s="175">
        <f t="shared" si="577"/>
        <v>701077.6942</v>
      </c>
      <c r="AN224" s="175">
        <f t="shared" si="577"/>
        <v>700493.4628</v>
      </c>
      <c r="AO224" s="175">
        <f t="shared" si="577"/>
        <v>699909.7182</v>
      </c>
      <c r="AP224" s="175">
        <f t="shared" si="577"/>
        <v>699326.4601</v>
      </c>
      <c r="AQ224" s="175">
        <f t="shared" si="577"/>
        <v>698743.6881</v>
      </c>
      <c r="AR224" s="175">
        <f t="shared" si="577"/>
        <v>698161.4017</v>
      </c>
      <c r="AS224" s="175">
        <f t="shared" si="577"/>
        <v>697579.6005</v>
      </c>
      <c r="AT224" s="169"/>
      <c r="AU224" s="173"/>
      <c r="AV224" s="39"/>
      <c r="AW224" s="166" t="s">
        <v>186</v>
      </c>
      <c r="AX224" s="175">
        <f>BI218-BJ218</f>
        <v>1476000</v>
      </c>
      <c r="AY224" s="175">
        <f t="shared" ref="AY224:BI224" si="578">AX224-AX221</f>
        <v>1474800</v>
      </c>
      <c r="AZ224" s="175">
        <f t="shared" si="578"/>
        <v>1473600</v>
      </c>
      <c r="BA224" s="175">
        <f t="shared" si="578"/>
        <v>1472400</v>
      </c>
      <c r="BB224" s="175">
        <f t="shared" si="578"/>
        <v>1471200</v>
      </c>
      <c r="BC224" s="175">
        <f t="shared" si="578"/>
        <v>1470000</v>
      </c>
      <c r="BD224" s="175">
        <f t="shared" si="578"/>
        <v>1468800</v>
      </c>
      <c r="BE224" s="175">
        <f t="shared" si="578"/>
        <v>1467600</v>
      </c>
      <c r="BF224" s="175">
        <f t="shared" si="578"/>
        <v>1466400</v>
      </c>
      <c r="BG224" s="175">
        <f t="shared" si="578"/>
        <v>1465200</v>
      </c>
      <c r="BH224" s="175">
        <f t="shared" si="578"/>
        <v>1464000</v>
      </c>
      <c r="BI224" s="175">
        <f t="shared" si="578"/>
        <v>1462800</v>
      </c>
      <c r="BJ224" s="169"/>
      <c r="BK224" s="343"/>
      <c r="BL224" s="39"/>
      <c r="BM224" s="166" t="s">
        <v>186</v>
      </c>
      <c r="BN224" s="175">
        <f>BY218-BZ218</f>
        <v>954700</v>
      </c>
      <c r="BO224" s="175">
        <f t="shared" ref="BO224:BY224" si="579">BN224-BN221</f>
        <v>953500</v>
      </c>
      <c r="BP224" s="175">
        <f t="shared" si="579"/>
        <v>952300</v>
      </c>
      <c r="BQ224" s="175">
        <f t="shared" si="579"/>
        <v>951100</v>
      </c>
      <c r="BR224" s="175">
        <f t="shared" si="579"/>
        <v>949900</v>
      </c>
      <c r="BS224" s="175">
        <f t="shared" si="579"/>
        <v>948700</v>
      </c>
      <c r="BT224" s="175">
        <f t="shared" si="579"/>
        <v>947500</v>
      </c>
      <c r="BU224" s="175">
        <f t="shared" si="579"/>
        <v>946300</v>
      </c>
      <c r="BV224" s="175">
        <f t="shared" si="579"/>
        <v>945100</v>
      </c>
      <c r="BW224" s="175">
        <f t="shared" si="579"/>
        <v>943900</v>
      </c>
      <c r="BX224" s="175">
        <f t="shared" si="579"/>
        <v>942700</v>
      </c>
      <c r="BY224" s="175">
        <f t="shared" si="579"/>
        <v>941500</v>
      </c>
      <c r="BZ224" s="169"/>
      <c r="CA224" s="185"/>
      <c r="CB224" s="39"/>
      <c r="CC224" s="166" t="s">
        <v>186</v>
      </c>
      <c r="CD224" s="175">
        <f>CO218-CP218</f>
        <v>-84000</v>
      </c>
      <c r="CE224" s="175">
        <f t="shared" ref="CE224:CO224" si="580">CD224-CD221</f>
        <v>-85200</v>
      </c>
      <c r="CF224" s="175">
        <f t="shared" si="580"/>
        <v>-86400</v>
      </c>
      <c r="CG224" s="175">
        <f t="shared" si="580"/>
        <v>-87600</v>
      </c>
      <c r="CH224" s="175">
        <f t="shared" si="580"/>
        <v>-88800</v>
      </c>
      <c r="CI224" s="175">
        <f t="shared" si="580"/>
        <v>-90000</v>
      </c>
      <c r="CJ224" s="175">
        <f t="shared" si="580"/>
        <v>-91200</v>
      </c>
      <c r="CK224" s="175">
        <f t="shared" si="580"/>
        <v>-92400</v>
      </c>
      <c r="CL224" s="175">
        <f t="shared" si="580"/>
        <v>-93600</v>
      </c>
      <c r="CM224" s="175">
        <f t="shared" si="580"/>
        <v>-94800</v>
      </c>
      <c r="CN224" s="175">
        <f t="shared" si="580"/>
        <v>-96000</v>
      </c>
      <c r="CO224" s="175">
        <f t="shared" si="580"/>
        <v>-97200</v>
      </c>
      <c r="CP224" s="186"/>
      <c r="CQ224" s="173"/>
      <c r="CR224" s="39"/>
    </row>
    <row r="225" ht="16.5" customHeight="1">
      <c r="A225" s="166" t="s">
        <v>187</v>
      </c>
      <c r="B225" s="167">
        <v>4500.0</v>
      </c>
      <c r="C225" s="167">
        <v>4500.0</v>
      </c>
      <c r="D225" s="167">
        <v>4500.0</v>
      </c>
      <c r="E225" s="167">
        <v>4500.0</v>
      </c>
      <c r="F225" s="167">
        <v>4500.0</v>
      </c>
      <c r="G225" s="167">
        <v>4500.0</v>
      </c>
      <c r="H225" s="167">
        <v>4500.0</v>
      </c>
      <c r="I225" s="167">
        <v>4500.0</v>
      </c>
      <c r="J225" s="167">
        <v>4500.0</v>
      </c>
      <c r="K225" s="167">
        <v>4500.0</v>
      </c>
      <c r="L225" s="167">
        <v>4500.0</v>
      </c>
      <c r="M225" s="167">
        <v>4500.0</v>
      </c>
      <c r="N225" s="53"/>
      <c r="O225" s="340">
        <f>SUM(B225:M225)</f>
        <v>54000</v>
      </c>
      <c r="P225" s="39"/>
      <c r="Q225" s="166" t="s">
        <v>187</v>
      </c>
      <c r="R225" s="167">
        <v>4500.0</v>
      </c>
      <c r="S225" s="167">
        <v>4500.0</v>
      </c>
      <c r="T225" s="167">
        <v>4500.0</v>
      </c>
      <c r="U225" s="167">
        <v>4500.0</v>
      </c>
      <c r="V225" s="167">
        <v>4500.0</v>
      </c>
      <c r="W225" s="167">
        <v>4500.0</v>
      </c>
      <c r="X225" s="167">
        <v>4500.0</v>
      </c>
      <c r="Y225" s="167">
        <v>4500.0</v>
      </c>
      <c r="Z225" s="167">
        <v>4500.0</v>
      </c>
      <c r="AA225" s="167">
        <v>4500.0</v>
      </c>
      <c r="AB225" s="167">
        <v>4500.0</v>
      </c>
      <c r="AC225" s="167">
        <v>4500.0</v>
      </c>
      <c r="AD225" s="166" t="s">
        <v>187</v>
      </c>
      <c r="AE225" s="337">
        <f>SUM(R225:AC225)</f>
        <v>54000</v>
      </c>
      <c r="AF225" s="39"/>
      <c r="AG225" s="166" t="s">
        <v>187</v>
      </c>
      <c r="AH225" s="175">
        <v>5100.0</v>
      </c>
      <c r="AI225" s="175">
        <v>5100.0</v>
      </c>
      <c r="AJ225" s="175">
        <v>5100.0</v>
      </c>
      <c r="AK225" s="175">
        <v>5100.0</v>
      </c>
      <c r="AL225" s="175">
        <v>5100.0</v>
      </c>
      <c r="AM225" s="175">
        <v>5100.0</v>
      </c>
      <c r="AN225" s="175">
        <v>5100.0</v>
      </c>
      <c r="AO225" s="175">
        <v>5100.0</v>
      </c>
      <c r="AP225" s="175">
        <v>5100.0</v>
      </c>
      <c r="AQ225" s="175">
        <v>5100.0</v>
      </c>
      <c r="AR225" s="175">
        <v>5100.0</v>
      </c>
      <c r="AS225" s="175">
        <v>5100.0</v>
      </c>
      <c r="AT225" s="180" t="s">
        <v>188</v>
      </c>
      <c r="AU225" s="184">
        <f>SUM(AH225:AS225)</f>
        <v>61200</v>
      </c>
      <c r="AV225" s="39"/>
      <c r="AW225" s="166" t="s">
        <v>187</v>
      </c>
      <c r="AX225" s="175">
        <v>6500.0</v>
      </c>
      <c r="AY225" s="175">
        <v>6500.0</v>
      </c>
      <c r="AZ225" s="175">
        <v>6500.0</v>
      </c>
      <c r="BA225" s="175">
        <v>6500.0</v>
      </c>
      <c r="BB225" s="175">
        <v>6500.0</v>
      </c>
      <c r="BC225" s="175">
        <v>6500.0</v>
      </c>
      <c r="BD225" s="175">
        <v>6500.0</v>
      </c>
      <c r="BE225" s="175">
        <v>6500.0</v>
      </c>
      <c r="BF225" s="175">
        <v>6500.0</v>
      </c>
      <c r="BG225" s="175">
        <v>6500.0</v>
      </c>
      <c r="BH225" s="175">
        <v>6500.0</v>
      </c>
      <c r="BI225" s="175">
        <v>6500.0</v>
      </c>
      <c r="BJ225" s="180" t="s">
        <v>188</v>
      </c>
      <c r="BK225" s="341">
        <f>SUM(AX225:BI225)</f>
        <v>78000</v>
      </c>
      <c r="BL225" s="39"/>
      <c r="BM225" s="166" t="s">
        <v>187</v>
      </c>
      <c r="BN225" s="175">
        <v>7100.0</v>
      </c>
      <c r="BO225" s="175">
        <v>7100.0</v>
      </c>
      <c r="BP225" s="175">
        <v>7100.0</v>
      </c>
      <c r="BQ225" s="175">
        <v>7100.0</v>
      </c>
      <c r="BR225" s="175">
        <v>7100.0</v>
      </c>
      <c r="BS225" s="175">
        <v>7100.0</v>
      </c>
      <c r="BT225" s="175">
        <v>7100.0</v>
      </c>
      <c r="BU225" s="175">
        <v>7100.0</v>
      </c>
      <c r="BV225" s="175">
        <v>7100.0</v>
      </c>
      <c r="BW225" s="175">
        <v>7100.0</v>
      </c>
      <c r="BX225" s="175">
        <v>7100.0</v>
      </c>
      <c r="BY225" s="175">
        <v>7100.0</v>
      </c>
      <c r="BZ225" s="180" t="s">
        <v>188</v>
      </c>
      <c r="CA225" s="183">
        <f>SUM(BN225:BY225)</f>
        <v>85200</v>
      </c>
      <c r="CB225" s="39"/>
      <c r="CC225" s="166" t="s">
        <v>187</v>
      </c>
      <c r="CD225" s="175">
        <v>980000.0</v>
      </c>
      <c r="CE225" s="175">
        <v>980000.0</v>
      </c>
      <c r="CF225" s="175">
        <v>980000.0</v>
      </c>
      <c r="CG225" s="175">
        <v>980000.0</v>
      </c>
      <c r="CH225" s="175">
        <v>980000.0</v>
      </c>
      <c r="CI225" s="175">
        <v>980000.0</v>
      </c>
      <c r="CJ225" s="175">
        <v>980000.0</v>
      </c>
      <c r="CK225" s="175">
        <v>980000.0</v>
      </c>
      <c r="CL225" s="175">
        <v>980000.0</v>
      </c>
      <c r="CM225" s="175">
        <v>980000.0</v>
      </c>
      <c r="CN225" s="175">
        <v>980000.0</v>
      </c>
      <c r="CO225" s="175">
        <v>980000.0</v>
      </c>
      <c r="CP225" s="187" t="s">
        <v>189</v>
      </c>
      <c r="CQ225" s="184">
        <f>SUM(CD225:CO225)</f>
        <v>11760000</v>
      </c>
      <c r="CR225" s="39"/>
    </row>
    <row r="226" ht="15.75" customHeight="1">
      <c r="A226" s="198" t="s">
        <v>169</v>
      </c>
      <c r="B226" s="158" t="s">
        <v>170</v>
      </c>
      <c r="C226" s="158" t="s">
        <v>171</v>
      </c>
      <c r="D226" s="158" t="s">
        <v>172</v>
      </c>
      <c r="E226" s="158" t="s">
        <v>173</v>
      </c>
      <c r="F226" s="158" t="s">
        <v>174</v>
      </c>
      <c r="G226" s="158" t="s">
        <v>175</v>
      </c>
      <c r="H226" s="158" t="s">
        <v>176</v>
      </c>
      <c r="I226" s="158" t="s">
        <v>177</v>
      </c>
      <c r="J226" s="158" t="s">
        <v>178</v>
      </c>
      <c r="K226" s="158" t="s">
        <v>179</v>
      </c>
      <c r="L226" s="158" t="s">
        <v>180</v>
      </c>
      <c r="M226" s="159" t="s">
        <v>181</v>
      </c>
      <c r="N226" s="336" t="s">
        <v>36</v>
      </c>
      <c r="O226" s="336" t="s">
        <v>36</v>
      </c>
      <c r="P226" s="39"/>
      <c r="Q226" s="198" t="s">
        <v>169</v>
      </c>
      <c r="R226" s="158" t="s">
        <v>170</v>
      </c>
      <c r="S226" s="158" t="s">
        <v>171</v>
      </c>
      <c r="T226" s="158" t="s">
        <v>172</v>
      </c>
      <c r="U226" s="158" t="s">
        <v>173</v>
      </c>
      <c r="V226" s="158" t="s">
        <v>174</v>
      </c>
      <c r="W226" s="158" t="s">
        <v>175</v>
      </c>
      <c r="X226" s="158" t="s">
        <v>176</v>
      </c>
      <c r="Y226" s="158" t="s">
        <v>177</v>
      </c>
      <c r="Z226" s="158" t="s">
        <v>178</v>
      </c>
      <c r="AA226" s="158" t="s">
        <v>179</v>
      </c>
      <c r="AB226" s="158" t="s">
        <v>180</v>
      </c>
      <c r="AC226" s="159" t="s">
        <v>181</v>
      </c>
      <c r="AD226" s="336" t="s">
        <v>36</v>
      </c>
      <c r="AE226" s="342" t="s">
        <v>36</v>
      </c>
      <c r="AF226" s="39"/>
      <c r="AG226" s="198" t="s">
        <v>169</v>
      </c>
      <c r="AH226" s="158" t="s">
        <v>170</v>
      </c>
      <c r="AI226" s="158" t="s">
        <v>171</v>
      </c>
      <c r="AJ226" s="158" t="s">
        <v>172</v>
      </c>
      <c r="AK226" s="158" t="s">
        <v>173</v>
      </c>
      <c r="AL226" s="158" t="s">
        <v>174</v>
      </c>
      <c r="AM226" s="158" t="s">
        <v>175</v>
      </c>
      <c r="AN226" s="158" t="s">
        <v>176</v>
      </c>
      <c r="AO226" s="158" t="s">
        <v>177</v>
      </c>
      <c r="AP226" s="158" t="s">
        <v>178</v>
      </c>
      <c r="AQ226" s="158" t="s">
        <v>179</v>
      </c>
      <c r="AR226" s="158" t="s">
        <v>180</v>
      </c>
      <c r="AS226" s="159" t="s">
        <v>181</v>
      </c>
      <c r="AT226" s="169"/>
      <c r="AU226" s="173"/>
      <c r="AV226" s="39"/>
      <c r="AW226" s="198" t="s">
        <v>169</v>
      </c>
      <c r="AX226" s="158" t="s">
        <v>170</v>
      </c>
      <c r="AY226" s="158" t="s">
        <v>171</v>
      </c>
      <c r="AZ226" s="158" t="s">
        <v>172</v>
      </c>
      <c r="BA226" s="158" t="s">
        <v>173</v>
      </c>
      <c r="BB226" s="158" t="s">
        <v>174</v>
      </c>
      <c r="BC226" s="158" t="s">
        <v>175</v>
      </c>
      <c r="BD226" s="158" t="s">
        <v>176</v>
      </c>
      <c r="BE226" s="158" t="s">
        <v>177</v>
      </c>
      <c r="BF226" s="158" t="s">
        <v>178</v>
      </c>
      <c r="BG226" s="158" t="s">
        <v>179</v>
      </c>
      <c r="BH226" s="158" t="s">
        <v>180</v>
      </c>
      <c r="BI226" s="159" t="s">
        <v>181</v>
      </c>
      <c r="BJ226" s="169"/>
      <c r="BK226" s="343"/>
      <c r="BL226" s="39"/>
      <c r="BM226" s="198" t="s">
        <v>169</v>
      </c>
      <c r="BN226" s="158" t="s">
        <v>170</v>
      </c>
      <c r="BO226" s="158" t="s">
        <v>171</v>
      </c>
      <c r="BP226" s="158" t="s">
        <v>172</v>
      </c>
      <c r="BQ226" s="158" t="s">
        <v>173</v>
      </c>
      <c r="BR226" s="158" t="s">
        <v>174</v>
      </c>
      <c r="BS226" s="158" t="s">
        <v>175</v>
      </c>
      <c r="BT226" s="158" t="s">
        <v>176</v>
      </c>
      <c r="BU226" s="158" t="s">
        <v>177</v>
      </c>
      <c r="BV226" s="158" t="s">
        <v>178</v>
      </c>
      <c r="BW226" s="158" t="s">
        <v>179</v>
      </c>
      <c r="BX226" s="158" t="s">
        <v>180</v>
      </c>
      <c r="BY226" s="159" t="s">
        <v>181</v>
      </c>
      <c r="BZ226" s="169"/>
      <c r="CA226" s="185"/>
      <c r="CB226" s="39"/>
      <c r="CC226" s="198" t="s">
        <v>169</v>
      </c>
      <c r="CD226" s="158" t="s">
        <v>170</v>
      </c>
      <c r="CE226" s="158" t="s">
        <v>171</v>
      </c>
      <c r="CF226" s="158" t="s">
        <v>172</v>
      </c>
      <c r="CG226" s="158" t="s">
        <v>173</v>
      </c>
      <c r="CH226" s="158" t="s">
        <v>174</v>
      </c>
      <c r="CI226" s="158" t="s">
        <v>175</v>
      </c>
      <c r="CJ226" s="158" t="s">
        <v>176</v>
      </c>
      <c r="CK226" s="158" t="s">
        <v>177</v>
      </c>
      <c r="CL226" s="158" t="s">
        <v>178</v>
      </c>
      <c r="CM226" s="158" t="s">
        <v>179</v>
      </c>
      <c r="CN226" s="158" t="s">
        <v>180</v>
      </c>
      <c r="CO226" s="159" t="s">
        <v>181</v>
      </c>
      <c r="CP226" s="200"/>
      <c r="CQ226" s="173"/>
      <c r="CR226" s="39"/>
    </row>
    <row r="227" ht="16.5" customHeight="1">
      <c r="A227" s="166" t="s">
        <v>182</v>
      </c>
      <c r="B227" s="167">
        <v>1200.0</v>
      </c>
      <c r="C227" s="167">
        <v>1200.0</v>
      </c>
      <c r="D227" s="167">
        <v>1200.0</v>
      </c>
      <c r="E227" s="167">
        <v>1200.0</v>
      </c>
      <c r="F227" s="167">
        <v>1200.0</v>
      </c>
      <c r="G227" s="167">
        <v>1200.0</v>
      </c>
      <c r="H227" s="167">
        <v>1200.0</v>
      </c>
      <c r="I227" s="167">
        <v>1200.0</v>
      </c>
      <c r="J227" s="167">
        <v>1200.0</v>
      </c>
      <c r="K227" s="167">
        <v>1200.0</v>
      </c>
      <c r="L227" s="167">
        <v>1200.0</v>
      </c>
      <c r="M227" s="167">
        <v>1200.0</v>
      </c>
      <c r="N227" s="206" t="s">
        <v>190</v>
      </c>
      <c r="O227" s="345">
        <f>O225-O223</f>
        <v>25565</v>
      </c>
      <c r="P227" s="39"/>
      <c r="Q227" s="166" t="s">
        <v>182</v>
      </c>
      <c r="R227" s="167">
        <v>1200.0</v>
      </c>
      <c r="S227" s="167">
        <v>1200.0</v>
      </c>
      <c r="T227" s="167">
        <v>1200.0</v>
      </c>
      <c r="U227" s="167">
        <v>1200.0</v>
      </c>
      <c r="V227" s="167">
        <v>1200.0</v>
      </c>
      <c r="W227" s="167">
        <v>1200.0</v>
      </c>
      <c r="X227" s="167">
        <v>1200.0</v>
      </c>
      <c r="Y227" s="167">
        <v>1200.0</v>
      </c>
      <c r="Z227" s="167">
        <v>1200.0</v>
      </c>
      <c r="AA227" s="167">
        <v>1200.0</v>
      </c>
      <c r="AB227" s="167">
        <v>1200.0</v>
      </c>
      <c r="AC227" s="167">
        <v>1200.0</v>
      </c>
      <c r="AD227" s="206" t="s">
        <v>190</v>
      </c>
      <c r="AE227" s="337">
        <f>AE225-AE223</f>
        <v>8730</v>
      </c>
      <c r="AF227" s="39"/>
      <c r="AG227" s="166" t="s">
        <v>182</v>
      </c>
      <c r="AH227" s="175">
        <f t="shared" ref="AH227:AS227" si="581">AH230*5%/12</f>
        <v>2904.159517</v>
      </c>
      <c r="AI227" s="175">
        <f t="shared" si="581"/>
        <v>2892.058853</v>
      </c>
      <c r="AJ227" s="175">
        <f t="shared" si="581"/>
        <v>2880.008607</v>
      </c>
      <c r="AK227" s="175">
        <f t="shared" si="581"/>
        <v>2868.008572</v>
      </c>
      <c r="AL227" s="175">
        <f t="shared" si="581"/>
        <v>2856.058536</v>
      </c>
      <c r="AM227" s="175">
        <f t="shared" si="581"/>
        <v>2844.158292</v>
      </c>
      <c r="AN227" s="175">
        <f t="shared" si="581"/>
        <v>2832.307632</v>
      </c>
      <c r="AO227" s="175">
        <f t="shared" si="581"/>
        <v>2820.506351</v>
      </c>
      <c r="AP227" s="175">
        <f t="shared" si="581"/>
        <v>2808.754241</v>
      </c>
      <c r="AQ227" s="175">
        <f t="shared" si="581"/>
        <v>2797.051098</v>
      </c>
      <c r="AR227" s="175">
        <f t="shared" si="581"/>
        <v>2785.396719</v>
      </c>
      <c r="AS227" s="175">
        <f t="shared" si="581"/>
        <v>2773.790899</v>
      </c>
      <c r="AT227" s="191" t="s">
        <v>190</v>
      </c>
      <c r="AU227" s="184">
        <f>AU225-AU223</f>
        <v>29664.52111</v>
      </c>
      <c r="AV227" s="39"/>
      <c r="AW227" s="166" t="s">
        <v>182</v>
      </c>
      <c r="AX227" s="167">
        <v>1200.0</v>
      </c>
      <c r="AY227" s="167">
        <v>1200.0</v>
      </c>
      <c r="AZ227" s="167">
        <v>1200.0</v>
      </c>
      <c r="BA227" s="167">
        <v>1200.0</v>
      </c>
      <c r="BB227" s="167">
        <v>1200.0</v>
      </c>
      <c r="BC227" s="167">
        <v>1200.0</v>
      </c>
      <c r="BD227" s="167">
        <v>1200.0</v>
      </c>
      <c r="BE227" s="167">
        <v>1200.0</v>
      </c>
      <c r="BF227" s="167">
        <v>1200.0</v>
      </c>
      <c r="BG227" s="167">
        <v>1200.0</v>
      </c>
      <c r="BH227" s="167">
        <v>1200.0</v>
      </c>
      <c r="BI227" s="167">
        <v>1200.0</v>
      </c>
      <c r="BJ227" s="191" t="s">
        <v>190</v>
      </c>
      <c r="BK227" s="346">
        <f>BK225-BK223</f>
        <v>12171</v>
      </c>
      <c r="BL227" s="39"/>
      <c r="BM227" s="166" t="s">
        <v>182</v>
      </c>
      <c r="BN227" s="167">
        <v>1200.0</v>
      </c>
      <c r="BO227" s="167">
        <v>1200.0</v>
      </c>
      <c r="BP227" s="167">
        <v>1200.0</v>
      </c>
      <c r="BQ227" s="167">
        <v>1200.0</v>
      </c>
      <c r="BR227" s="167">
        <v>1200.0</v>
      </c>
      <c r="BS227" s="167">
        <v>1200.0</v>
      </c>
      <c r="BT227" s="167">
        <v>1200.0</v>
      </c>
      <c r="BU227" s="167">
        <v>1200.0</v>
      </c>
      <c r="BV227" s="167">
        <v>1200.0</v>
      </c>
      <c r="BW227" s="167">
        <v>1200.0</v>
      </c>
      <c r="BX227" s="167">
        <v>1200.0</v>
      </c>
      <c r="BY227" s="167">
        <v>1200.0</v>
      </c>
      <c r="BZ227" s="191" t="s">
        <v>190</v>
      </c>
      <c r="CA227" s="193">
        <f>CA225-CA223</f>
        <v>37616.5</v>
      </c>
      <c r="CB227" s="39"/>
      <c r="CC227" s="166" t="s">
        <v>182</v>
      </c>
      <c r="CD227" s="167">
        <v>1200.0</v>
      </c>
      <c r="CE227" s="167">
        <v>1200.0</v>
      </c>
      <c r="CF227" s="167">
        <v>1200.0</v>
      </c>
      <c r="CG227" s="167">
        <v>1200.0</v>
      </c>
      <c r="CH227" s="167">
        <v>1200.0</v>
      </c>
      <c r="CI227" s="167">
        <v>1200.0</v>
      </c>
      <c r="CJ227" s="167">
        <v>1200.0</v>
      </c>
      <c r="CK227" s="167">
        <v>1200.0</v>
      </c>
      <c r="CL227" s="167">
        <v>1200.0</v>
      </c>
      <c r="CM227" s="167">
        <v>1200.0</v>
      </c>
      <c r="CN227" s="167">
        <v>1200.0</v>
      </c>
      <c r="CO227" s="167">
        <v>1200.0</v>
      </c>
      <c r="CP227" s="174" t="s">
        <v>183</v>
      </c>
      <c r="CQ227" s="184">
        <f>CQ225-CQ223</f>
        <v>11750130</v>
      </c>
      <c r="CR227" s="39"/>
    </row>
    <row r="228" ht="15.75" customHeight="1">
      <c r="A228" s="166" t="s">
        <v>184</v>
      </c>
      <c r="B228" s="167">
        <f t="shared" ref="B228:M228" si="582">B230*3.5%/12</f>
        <v>1146.833333</v>
      </c>
      <c r="C228" s="167">
        <f t="shared" si="582"/>
        <v>1143.333333</v>
      </c>
      <c r="D228" s="167">
        <f t="shared" si="582"/>
        <v>1139.833333</v>
      </c>
      <c r="E228" s="167">
        <f t="shared" si="582"/>
        <v>1136.333333</v>
      </c>
      <c r="F228" s="167">
        <f t="shared" si="582"/>
        <v>1132.833333</v>
      </c>
      <c r="G228" s="167">
        <f t="shared" si="582"/>
        <v>1129.333333</v>
      </c>
      <c r="H228" s="167">
        <f t="shared" si="582"/>
        <v>1125.833333</v>
      </c>
      <c r="I228" s="167">
        <f t="shared" si="582"/>
        <v>1122.333333</v>
      </c>
      <c r="J228" s="167">
        <f t="shared" si="582"/>
        <v>1118.833333</v>
      </c>
      <c r="K228" s="167">
        <f t="shared" si="582"/>
        <v>1115.333333</v>
      </c>
      <c r="L228" s="167">
        <f t="shared" si="582"/>
        <v>1111.833333</v>
      </c>
      <c r="M228" s="167">
        <f t="shared" si="582"/>
        <v>1108.333333</v>
      </c>
      <c r="N228" s="336" t="s">
        <v>36</v>
      </c>
      <c r="O228" s="336" t="s">
        <v>36</v>
      </c>
      <c r="P228" s="39"/>
      <c r="Q228" s="166" t="s">
        <v>184</v>
      </c>
      <c r="R228" s="167">
        <f t="shared" ref="R228:AC228" si="583">R230*3.5%/12</f>
        <v>2549.75</v>
      </c>
      <c r="S228" s="167">
        <f t="shared" si="583"/>
        <v>2546.25</v>
      </c>
      <c r="T228" s="167">
        <f t="shared" si="583"/>
        <v>2542.75</v>
      </c>
      <c r="U228" s="167">
        <f t="shared" si="583"/>
        <v>2539.25</v>
      </c>
      <c r="V228" s="167">
        <f t="shared" si="583"/>
        <v>2535.75</v>
      </c>
      <c r="W228" s="167">
        <f t="shared" si="583"/>
        <v>2532.25</v>
      </c>
      <c r="X228" s="167">
        <f t="shared" si="583"/>
        <v>2528.75</v>
      </c>
      <c r="Y228" s="167">
        <f t="shared" si="583"/>
        <v>2525.25</v>
      </c>
      <c r="Z228" s="167">
        <f t="shared" si="583"/>
        <v>2521.75</v>
      </c>
      <c r="AA228" s="167">
        <f t="shared" si="583"/>
        <v>2518.25</v>
      </c>
      <c r="AB228" s="167">
        <f t="shared" si="583"/>
        <v>2514.75</v>
      </c>
      <c r="AC228" s="167">
        <f t="shared" si="583"/>
        <v>2511.25</v>
      </c>
      <c r="AD228" s="336" t="s">
        <v>36</v>
      </c>
      <c r="AE228" s="342" t="s">
        <v>36</v>
      </c>
      <c r="AF228" s="39"/>
      <c r="AG228" s="166" t="s">
        <v>184</v>
      </c>
      <c r="AH228" s="175">
        <f t="shared" ref="AH228:AS228" si="584">AH230*3.5%/12</f>
        <v>2032.911662</v>
      </c>
      <c r="AI228" s="175">
        <f t="shared" si="584"/>
        <v>2024.441197</v>
      </c>
      <c r="AJ228" s="175">
        <f t="shared" si="584"/>
        <v>2016.006025</v>
      </c>
      <c r="AK228" s="175">
        <f t="shared" si="584"/>
        <v>2007.606</v>
      </c>
      <c r="AL228" s="175">
        <f t="shared" si="584"/>
        <v>1999.240975</v>
      </c>
      <c r="AM228" s="175">
        <f t="shared" si="584"/>
        <v>1990.910804</v>
      </c>
      <c r="AN228" s="175">
        <f t="shared" si="584"/>
        <v>1982.615343</v>
      </c>
      <c r="AO228" s="175">
        <f t="shared" si="584"/>
        <v>1974.354445</v>
      </c>
      <c r="AP228" s="175">
        <f t="shared" si="584"/>
        <v>1966.127969</v>
      </c>
      <c r="AQ228" s="175">
        <f t="shared" si="584"/>
        <v>1957.935769</v>
      </c>
      <c r="AR228" s="175">
        <f t="shared" si="584"/>
        <v>1949.777703</v>
      </c>
      <c r="AS228" s="175">
        <f t="shared" si="584"/>
        <v>1941.653629</v>
      </c>
      <c r="AT228" s="169"/>
      <c r="AU228" s="173"/>
      <c r="AV228" s="39"/>
      <c r="AW228" s="166" t="s">
        <v>184</v>
      </c>
      <c r="AX228" s="175">
        <f t="shared" ref="AX228:BI228" si="585">AX230*3.5%/12</f>
        <v>4263</v>
      </c>
      <c r="AY228" s="175">
        <f t="shared" si="585"/>
        <v>4259.5</v>
      </c>
      <c r="AZ228" s="175">
        <f t="shared" si="585"/>
        <v>4256</v>
      </c>
      <c r="BA228" s="175">
        <f t="shared" si="585"/>
        <v>4252.5</v>
      </c>
      <c r="BB228" s="175">
        <f t="shared" si="585"/>
        <v>4249</v>
      </c>
      <c r="BC228" s="175">
        <f t="shared" si="585"/>
        <v>4245.5</v>
      </c>
      <c r="BD228" s="175">
        <f t="shared" si="585"/>
        <v>4242</v>
      </c>
      <c r="BE228" s="175">
        <f t="shared" si="585"/>
        <v>4238.5</v>
      </c>
      <c r="BF228" s="175">
        <f t="shared" si="585"/>
        <v>4235</v>
      </c>
      <c r="BG228" s="175">
        <f t="shared" si="585"/>
        <v>4231.5</v>
      </c>
      <c r="BH228" s="175">
        <f t="shared" si="585"/>
        <v>4228</v>
      </c>
      <c r="BI228" s="175">
        <f t="shared" si="585"/>
        <v>4224.5</v>
      </c>
      <c r="BJ228" s="169"/>
      <c r="BK228" s="343"/>
      <c r="BL228" s="39"/>
      <c r="BM228" s="166" t="s">
        <v>184</v>
      </c>
      <c r="BN228" s="175">
        <f t="shared" ref="BN228:BY228" si="586">BN230*3.5%/12</f>
        <v>2742.541667</v>
      </c>
      <c r="BO228" s="175">
        <f t="shared" si="586"/>
        <v>2739.041667</v>
      </c>
      <c r="BP228" s="175">
        <f t="shared" si="586"/>
        <v>2735.541667</v>
      </c>
      <c r="BQ228" s="175">
        <f t="shared" si="586"/>
        <v>2732.041667</v>
      </c>
      <c r="BR228" s="175">
        <f t="shared" si="586"/>
        <v>2728.541667</v>
      </c>
      <c r="BS228" s="175">
        <f t="shared" si="586"/>
        <v>2725.041667</v>
      </c>
      <c r="BT228" s="175">
        <f t="shared" si="586"/>
        <v>2721.541667</v>
      </c>
      <c r="BU228" s="175">
        <f t="shared" si="586"/>
        <v>2718.041667</v>
      </c>
      <c r="BV228" s="175">
        <f t="shared" si="586"/>
        <v>2714.541667</v>
      </c>
      <c r="BW228" s="175">
        <f t="shared" si="586"/>
        <v>2711.041667</v>
      </c>
      <c r="BX228" s="175">
        <f t="shared" si="586"/>
        <v>2707.541667</v>
      </c>
      <c r="BY228" s="175">
        <f t="shared" si="586"/>
        <v>2704.041667</v>
      </c>
      <c r="BZ228" s="169"/>
      <c r="CA228" s="185"/>
      <c r="CB228" s="39"/>
      <c r="CC228" s="166" t="s">
        <v>184</v>
      </c>
      <c r="CD228" s="175">
        <f t="shared" ref="CD228:CO228" si="587">CD230*5%/12</f>
        <v>-410</v>
      </c>
      <c r="CE228" s="175">
        <f t="shared" si="587"/>
        <v>-415</v>
      </c>
      <c r="CF228" s="175">
        <f t="shared" si="587"/>
        <v>-420</v>
      </c>
      <c r="CG228" s="175">
        <f t="shared" si="587"/>
        <v>-425</v>
      </c>
      <c r="CH228" s="175">
        <f t="shared" si="587"/>
        <v>-430</v>
      </c>
      <c r="CI228" s="175">
        <f t="shared" si="587"/>
        <v>-435</v>
      </c>
      <c r="CJ228" s="175">
        <f t="shared" si="587"/>
        <v>-440</v>
      </c>
      <c r="CK228" s="175">
        <f t="shared" si="587"/>
        <v>-445</v>
      </c>
      <c r="CL228" s="175">
        <f t="shared" si="587"/>
        <v>-450</v>
      </c>
      <c r="CM228" s="175">
        <f t="shared" si="587"/>
        <v>-455</v>
      </c>
      <c r="CN228" s="175">
        <f t="shared" si="587"/>
        <v>-460</v>
      </c>
      <c r="CO228" s="175">
        <f t="shared" si="587"/>
        <v>-465</v>
      </c>
      <c r="CP228" s="176"/>
      <c r="CQ228" s="173"/>
      <c r="CR228" s="39"/>
    </row>
    <row r="229" ht="16.5" customHeight="1">
      <c r="A229" s="166" t="s">
        <v>185</v>
      </c>
      <c r="B229" s="167">
        <f t="shared" ref="B229:M229" si="588">B227+B228</f>
        <v>2346.833333</v>
      </c>
      <c r="C229" s="167">
        <f t="shared" si="588"/>
        <v>2343.333333</v>
      </c>
      <c r="D229" s="167">
        <f t="shared" si="588"/>
        <v>2339.833333</v>
      </c>
      <c r="E229" s="167">
        <f t="shared" si="588"/>
        <v>2336.333333</v>
      </c>
      <c r="F229" s="167">
        <f t="shared" si="588"/>
        <v>2332.833333</v>
      </c>
      <c r="G229" s="167">
        <f t="shared" si="588"/>
        <v>2329.333333</v>
      </c>
      <c r="H229" s="167">
        <f t="shared" si="588"/>
        <v>2325.833333</v>
      </c>
      <c r="I229" s="167">
        <f t="shared" si="588"/>
        <v>2322.333333</v>
      </c>
      <c r="J229" s="167">
        <f t="shared" si="588"/>
        <v>2318.833333</v>
      </c>
      <c r="K229" s="167">
        <f t="shared" si="588"/>
        <v>2315.333333</v>
      </c>
      <c r="L229" s="167">
        <f t="shared" si="588"/>
        <v>2311.833333</v>
      </c>
      <c r="M229" s="167">
        <f t="shared" si="588"/>
        <v>2308.333333</v>
      </c>
      <c r="N229" s="53" t="s">
        <v>185</v>
      </c>
      <c r="O229" s="340">
        <f>SUM(B229:M229)</f>
        <v>27931</v>
      </c>
      <c r="P229" s="39"/>
      <c r="Q229" s="166" t="s">
        <v>185</v>
      </c>
      <c r="R229" s="167">
        <f t="shared" ref="R229:AC229" si="589">R227+R228</f>
        <v>3749.75</v>
      </c>
      <c r="S229" s="167">
        <f t="shared" si="589"/>
        <v>3746.25</v>
      </c>
      <c r="T229" s="167">
        <f t="shared" si="589"/>
        <v>3742.75</v>
      </c>
      <c r="U229" s="167">
        <f t="shared" si="589"/>
        <v>3739.25</v>
      </c>
      <c r="V229" s="167">
        <f t="shared" si="589"/>
        <v>3735.75</v>
      </c>
      <c r="W229" s="167">
        <f t="shared" si="589"/>
        <v>3732.25</v>
      </c>
      <c r="X229" s="167">
        <f t="shared" si="589"/>
        <v>3728.75</v>
      </c>
      <c r="Y229" s="167">
        <f t="shared" si="589"/>
        <v>3725.25</v>
      </c>
      <c r="Z229" s="167">
        <f t="shared" si="589"/>
        <v>3721.75</v>
      </c>
      <c r="AA229" s="167">
        <f t="shared" si="589"/>
        <v>3718.25</v>
      </c>
      <c r="AB229" s="167">
        <f t="shared" si="589"/>
        <v>3714.75</v>
      </c>
      <c r="AC229" s="167">
        <f t="shared" si="589"/>
        <v>3711.25</v>
      </c>
      <c r="AD229" s="53" t="s">
        <v>185</v>
      </c>
      <c r="AE229" s="337">
        <f>SUM(R229:AC229)</f>
        <v>44766</v>
      </c>
      <c r="AF229" s="39"/>
      <c r="AG229" s="166" t="s">
        <v>185</v>
      </c>
      <c r="AH229" s="175">
        <f t="shared" ref="AH229:AS229" si="590">AH228+AH227</f>
        <v>4937.071179</v>
      </c>
      <c r="AI229" s="175">
        <f t="shared" si="590"/>
        <v>4916.50005</v>
      </c>
      <c r="AJ229" s="175">
        <f t="shared" si="590"/>
        <v>4896.014633</v>
      </c>
      <c r="AK229" s="175">
        <f t="shared" si="590"/>
        <v>4875.614572</v>
      </c>
      <c r="AL229" s="175">
        <f t="shared" si="590"/>
        <v>4855.299511</v>
      </c>
      <c r="AM229" s="175">
        <f t="shared" si="590"/>
        <v>4835.069096</v>
      </c>
      <c r="AN229" s="175">
        <f t="shared" si="590"/>
        <v>4814.922975</v>
      </c>
      <c r="AO229" s="175">
        <f t="shared" si="590"/>
        <v>4794.860796</v>
      </c>
      <c r="AP229" s="175">
        <f t="shared" si="590"/>
        <v>4774.882209</v>
      </c>
      <c r="AQ229" s="175">
        <f t="shared" si="590"/>
        <v>4754.986867</v>
      </c>
      <c r="AR229" s="175">
        <f t="shared" si="590"/>
        <v>4735.174422</v>
      </c>
      <c r="AS229" s="175">
        <f t="shared" si="590"/>
        <v>4715.444528</v>
      </c>
      <c r="AT229" s="53"/>
      <c r="AU229" s="184">
        <f>SUM(AH229:AS229)</f>
        <v>57905.84084</v>
      </c>
      <c r="AV229" s="39"/>
      <c r="AW229" s="166" t="s">
        <v>185</v>
      </c>
      <c r="AX229" s="175">
        <f t="shared" ref="AX229:BI229" si="591">AX228+AX227</f>
        <v>5463</v>
      </c>
      <c r="AY229" s="175">
        <f t="shared" si="591"/>
        <v>5459.5</v>
      </c>
      <c r="AZ229" s="175">
        <f t="shared" si="591"/>
        <v>5456</v>
      </c>
      <c r="BA229" s="175">
        <f t="shared" si="591"/>
        <v>5452.5</v>
      </c>
      <c r="BB229" s="175">
        <f t="shared" si="591"/>
        <v>5449</v>
      </c>
      <c r="BC229" s="175">
        <f t="shared" si="591"/>
        <v>5445.5</v>
      </c>
      <c r="BD229" s="175">
        <f t="shared" si="591"/>
        <v>5442</v>
      </c>
      <c r="BE229" s="175">
        <f t="shared" si="591"/>
        <v>5438.5</v>
      </c>
      <c r="BF229" s="175">
        <f t="shared" si="591"/>
        <v>5435</v>
      </c>
      <c r="BG229" s="175">
        <f t="shared" si="591"/>
        <v>5431.5</v>
      </c>
      <c r="BH229" s="175">
        <f t="shared" si="591"/>
        <v>5428</v>
      </c>
      <c r="BI229" s="175">
        <f t="shared" si="591"/>
        <v>5424.5</v>
      </c>
      <c r="BJ229" s="53"/>
      <c r="BK229" s="341">
        <f>SUM(AX229:BI229)</f>
        <v>65325</v>
      </c>
      <c r="BL229" s="39"/>
      <c r="BM229" s="166" t="s">
        <v>185</v>
      </c>
      <c r="BN229" s="175">
        <f t="shared" ref="BN229:BY229" si="592">BN228+BN227</f>
        <v>3942.541667</v>
      </c>
      <c r="BO229" s="175">
        <f t="shared" si="592"/>
        <v>3939.041667</v>
      </c>
      <c r="BP229" s="175">
        <f t="shared" si="592"/>
        <v>3935.541667</v>
      </c>
      <c r="BQ229" s="175">
        <f t="shared" si="592"/>
        <v>3932.041667</v>
      </c>
      <c r="BR229" s="175">
        <f t="shared" si="592"/>
        <v>3928.541667</v>
      </c>
      <c r="BS229" s="175">
        <f t="shared" si="592"/>
        <v>3925.041667</v>
      </c>
      <c r="BT229" s="175">
        <f t="shared" si="592"/>
        <v>3921.541667</v>
      </c>
      <c r="BU229" s="175">
        <f t="shared" si="592"/>
        <v>3918.041667</v>
      </c>
      <c r="BV229" s="175">
        <f t="shared" si="592"/>
        <v>3914.541667</v>
      </c>
      <c r="BW229" s="175">
        <f t="shared" si="592"/>
        <v>3911.041667</v>
      </c>
      <c r="BX229" s="175">
        <f t="shared" si="592"/>
        <v>3907.541667</v>
      </c>
      <c r="BY229" s="175">
        <f t="shared" si="592"/>
        <v>3904.041667</v>
      </c>
      <c r="BZ229" s="53"/>
      <c r="CA229" s="183">
        <f>SUM(BN229:BY229)</f>
        <v>47079.5</v>
      </c>
      <c r="CB229" s="39"/>
      <c r="CC229" s="166" t="s">
        <v>185</v>
      </c>
      <c r="CD229" s="175">
        <f t="shared" ref="CD229:CO229" si="593">CD228+CD227</f>
        <v>790</v>
      </c>
      <c r="CE229" s="175">
        <f t="shared" si="593"/>
        <v>785</v>
      </c>
      <c r="CF229" s="175">
        <f t="shared" si="593"/>
        <v>780</v>
      </c>
      <c r="CG229" s="175">
        <f t="shared" si="593"/>
        <v>775</v>
      </c>
      <c r="CH229" s="175">
        <f t="shared" si="593"/>
        <v>770</v>
      </c>
      <c r="CI229" s="175">
        <f t="shared" si="593"/>
        <v>765</v>
      </c>
      <c r="CJ229" s="175">
        <f t="shared" si="593"/>
        <v>760</v>
      </c>
      <c r="CK229" s="175">
        <f t="shared" si="593"/>
        <v>755</v>
      </c>
      <c r="CL229" s="175">
        <f t="shared" si="593"/>
        <v>750</v>
      </c>
      <c r="CM229" s="175">
        <f t="shared" si="593"/>
        <v>745</v>
      </c>
      <c r="CN229" s="175">
        <f t="shared" si="593"/>
        <v>740</v>
      </c>
      <c r="CO229" s="175">
        <f t="shared" si="593"/>
        <v>735</v>
      </c>
      <c r="CP229" s="174" t="s">
        <v>185</v>
      </c>
      <c r="CQ229" s="184">
        <f>SUM(CD229:CO229)</f>
        <v>9150</v>
      </c>
      <c r="CR229" s="39"/>
    </row>
    <row r="230" ht="15.75" customHeight="1">
      <c r="A230" s="166" t="s">
        <v>186</v>
      </c>
      <c r="B230" s="167">
        <f>M224-M221</f>
        <v>393200</v>
      </c>
      <c r="C230" s="167">
        <f t="shared" ref="C230:M230" si="594">B230-B227</f>
        <v>392000</v>
      </c>
      <c r="D230" s="167">
        <f t="shared" si="594"/>
        <v>390800</v>
      </c>
      <c r="E230" s="167">
        <f t="shared" si="594"/>
        <v>389600</v>
      </c>
      <c r="F230" s="167">
        <f t="shared" si="594"/>
        <v>388400</v>
      </c>
      <c r="G230" s="167">
        <f t="shared" si="594"/>
        <v>387200</v>
      </c>
      <c r="H230" s="167">
        <f t="shared" si="594"/>
        <v>386000</v>
      </c>
      <c r="I230" s="167">
        <f t="shared" si="594"/>
        <v>384800</v>
      </c>
      <c r="J230" s="167">
        <f t="shared" si="594"/>
        <v>383600</v>
      </c>
      <c r="K230" s="167">
        <f t="shared" si="594"/>
        <v>382400</v>
      </c>
      <c r="L230" s="167">
        <f t="shared" si="594"/>
        <v>381200</v>
      </c>
      <c r="M230" s="167">
        <f t="shared" si="594"/>
        <v>380000</v>
      </c>
      <c r="N230" s="336" t="s">
        <v>36</v>
      </c>
      <c r="O230" s="336" t="s">
        <v>36</v>
      </c>
      <c r="P230" s="39"/>
      <c r="Q230" s="166" t="s">
        <v>186</v>
      </c>
      <c r="R230" s="167">
        <f>AC224-AC221</f>
        <v>874200</v>
      </c>
      <c r="S230" s="167">
        <f t="shared" ref="S230:AC230" si="595">R230-R227</f>
        <v>873000</v>
      </c>
      <c r="T230" s="167">
        <f t="shared" si="595"/>
        <v>871800</v>
      </c>
      <c r="U230" s="167">
        <f t="shared" si="595"/>
        <v>870600</v>
      </c>
      <c r="V230" s="167">
        <f t="shared" si="595"/>
        <v>869400</v>
      </c>
      <c r="W230" s="167">
        <f t="shared" si="595"/>
        <v>868200</v>
      </c>
      <c r="X230" s="167">
        <f t="shared" si="595"/>
        <v>867000</v>
      </c>
      <c r="Y230" s="167">
        <f t="shared" si="595"/>
        <v>865800</v>
      </c>
      <c r="Z230" s="167">
        <f t="shared" si="595"/>
        <v>864600</v>
      </c>
      <c r="AA230" s="167">
        <f t="shared" si="595"/>
        <v>863400</v>
      </c>
      <c r="AB230" s="167">
        <f t="shared" si="595"/>
        <v>862200</v>
      </c>
      <c r="AC230" s="167">
        <f t="shared" si="595"/>
        <v>861000</v>
      </c>
      <c r="AD230" s="336" t="s">
        <v>36</v>
      </c>
      <c r="AE230" s="342" t="s">
        <v>36</v>
      </c>
      <c r="AF230" s="39"/>
      <c r="AG230" s="166" t="s">
        <v>186</v>
      </c>
      <c r="AH230" s="175">
        <f>AS224-AS221</f>
        <v>696998.2842</v>
      </c>
      <c r="AI230" s="175">
        <f t="shared" ref="AI230:AS230" si="596">AH230-AH227</f>
        <v>694094.1246</v>
      </c>
      <c r="AJ230" s="175">
        <f t="shared" si="596"/>
        <v>691202.0658</v>
      </c>
      <c r="AK230" s="175">
        <f t="shared" si="596"/>
        <v>688322.0572</v>
      </c>
      <c r="AL230" s="175">
        <f t="shared" si="596"/>
        <v>685454.0486</v>
      </c>
      <c r="AM230" s="175">
        <f t="shared" si="596"/>
        <v>682597.9901</v>
      </c>
      <c r="AN230" s="175">
        <f t="shared" si="596"/>
        <v>679753.8318</v>
      </c>
      <c r="AO230" s="175">
        <f t="shared" si="596"/>
        <v>676921.5241</v>
      </c>
      <c r="AP230" s="175">
        <f t="shared" si="596"/>
        <v>674101.0178</v>
      </c>
      <c r="AQ230" s="175">
        <f t="shared" si="596"/>
        <v>671292.2636</v>
      </c>
      <c r="AR230" s="175">
        <f t="shared" si="596"/>
        <v>668495.2125</v>
      </c>
      <c r="AS230" s="175">
        <f t="shared" si="596"/>
        <v>665709.8157</v>
      </c>
      <c r="AT230" s="169"/>
      <c r="AU230" s="173"/>
      <c r="AV230" s="39"/>
      <c r="AW230" s="166" t="s">
        <v>186</v>
      </c>
      <c r="AX230" s="175">
        <f>BI224-BI221</f>
        <v>1461600</v>
      </c>
      <c r="AY230" s="175">
        <f t="shared" ref="AY230:BI230" si="597">AX230-AX227</f>
        <v>1460400</v>
      </c>
      <c r="AZ230" s="175">
        <f t="shared" si="597"/>
        <v>1459200</v>
      </c>
      <c r="BA230" s="175">
        <f t="shared" si="597"/>
        <v>1458000</v>
      </c>
      <c r="BB230" s="175">
        <f t="shared" si="597"/>
        <v>1456800</v>
      </c>
      <c r="BC230" s="175">
        <f t="shared" si="597"/>
        <v>1455600</v>
      </c>
      <c r="BD230" s="175">
        <f t="shared" si="597"/>
        <v>1454400</v>
      </c>
      <c r="BE230" s="175">
        <f t="shared" si="597"/>
        <v>1453200</v>
      </c>
      <c r="BF230" s="175">
        <f t="shared" si="597"/>
        <v>1452000</v>
      </c>
      <c r="BG230" s="175">
        <f t="shared" si="597"/>
        <v>1450800</v>
      </c>
      <c r="BH230" s="175">
        <f t="shared" si="597"/>
        <v>1449600</v>
      </c>
      <c r="BI230" s="175">
        <f t="shared" si="597"/>
        <v>1448400</v>
      </c>
      <c r="BJ230" s="169"/>
      <c r="BK230" s="343"/>
      <c r="BL230" s="39"/>
      <c r="BM230" s="166" t="s">
        <v>186</v>
      </c>
      <c r="BN230" s="175">
        <f>BY224-BY221</f>
        <v>940300</v>
      </c>
      <c r="BO230" s="175">
        <f t="shared" ref="BO230:BY230" si="598">BN230-BN227</f>
        <v>939100</v>
      </c>
      <c r="BP230" s="175">
        <f t="shared" si="598"/>
        <v>937900</v>
      </c>
      <c r="BQ230" s="175">
        <f t="shared" si="598"/>
        <v>936700</v>
      </c>
      <c r="BR230" s="175">
        <f t="shared" si="598"/>
        <v>935500</v>
      </c>
      <c r="BS230" s="175">
        <f t="shared" si="598"/>
        <v>934300</v>
      </c>
      <c r="BT230" s="175">
        <f t="shared" si="598"/>
        <v>933100</v>
      </c>
      <c r="BU230" s="175">
        <f t="shared" si="598"/>
        <v>931900</v>
      </c>
      <c r="BV230" s="175">
        <f t="shared" si="598"/>
        <v>930700</v>
      </c>
      <c r="BW230" s="175">
        <f t="shared" si="598"/>
        <v>929500</v>
      </c>
      <c r="BX230" s="175">
        <f t="shared" si="598"/>
        <v>928300</v>
      </c>
      <c r="BY230" s="175">
        <f t="shared" si="598"/>
        <v>927100</v>
      </c>
      <c r="BZ230" s="169"/>
      <c r="CA230" s="185"/>
      <c r="CB230" s="39"/>
      <c r="CC230" s="166" t="s">
        <v>186</v>
      </c>
      <c r="CD230" s="175">
        <f>CO224-CO221</f>
        <v>-98400</v>
      </c>
      <c r="CE230" s="175">
        <f t="shared" ref="CE230:CO230" si="599">CD230-CD227</f>
        <v>-99600</v>
      </c>
      <c r="CF230" s="175">
        <f t="shared" si="599"/>
        <v>-100800</v>
      </c>
      <c r="CG230" s="175">
        <f t="shared" si="599"/>
        <v>-102000</v>
      </c>
      <c r="CH230" s="175">
        <f t="shared" si="599"/>
        <v>-103200</v>
      </c>
      <c r="CI230" s="175">
        <f t="shared" si="599"/>
        <v>-104400</v>
      </c>
      <c r="CJ230" s="175">
        <f t="shared" si="599"/>
        <v>-105600</v>
      </c>
      <c r="CK230" s="175">
        <f t="shared" si="599"/>
        <v>-106800</v>
      </c>
      <c r="CL230" s="175">
        <f t="shared" si="599"/>
        <v>-108000</v>
      </c>
      <c r="CM230" s="175">
        <f t="shared" si="599"/>
        <v>-109200</v>
      </c>
      <c r="CN230" s="175">
        <f t="shared" si="599"/>
        <v>-110400</v>
      </c>
      <c r="CO230" s="175">
        <f t="shared" si="599"/>
        <v>-111600</v>
      </c>
      <c r="CP230" s="186"/>
      <c r="CQ230" s="173"/>
      <c r="CR230" s="39"/>
    </row>
    <row r="231" ht="16.5" customHeight="1">
      <c r="A231" s="166" t="s">
        <v>187</v>
      </c>
      <c r="B231" s="167">
        <v>4500.0</v>
      </c>
      <c r="C231" s="167">
        <v>4500.0</v>
      </c>
      <c r="D231" s="167">
        <v>4500.0</v>
      </c>
      <c r="E231" s="167">
        <v>4500.0</v>
      </c>
      <c r="F231" s="167">
        <v>4500.0</v>
      </c>
      <c r="G231" s="167">
        <v>4500.0</v>
      </c>
      <c r="H231" s="167">
        <v>4500.0</v>
      </c>
      <c r="I231" s="167">
        <v>4500.0</v>
      </c>
      <c r="J231" s="167">
        <v>4500.0</v>
      </c>
      <c r="K231" s="167">
        <v>4500.0</v>
      </c>
      <c r="L231" s="167">
        <v>4500.0</v>
      </c>
      <c r="M231" s="167">
        <v>4500.0</v>
      </c>
      <c r="N231" s="191"/>
      <c r="O231" s="340">
        <f>SUM(B231:M231)</f>
        <v>54000</v>
      </c>
      <c r="P231" s="39"/>
      <c r="Q231" s="166" t="s">
        <v>187</v>
      </c>
      <c r="R231" s="167">
        <v>4500.0</v>
      </c>
      <c r="S231" s="167">
        <v>4500.0</v>
      </c>
      <c r="T231" s="167">
        <v>4500.0</v>
      </c>
      <c r="U231" s="167">
        <v>4500.0</v>
      </c>
      <c r="V231" s="167">
        <v>4500.0</v>
      </c>
      <c r="W231" s="167">
        <v>4500.0</v>
      </c>
      <c r="X231" s="167">
        <v>4500.0</v>
      </c>
      <c r="Y231" s="167">
        <v>4500.0</v>
      </c>
      <c r="Z231" s="167">
        <v>4500.0</v>
      </c>
      <c r="AA231" s="167">
        <v>4500.0</v>
      </c>
      <c r="AB231" s="167">
        <v>4500.0</v>
      </c>
      <c r="AC231" s="167">
        <v>4500.0</v>
      </c>
      <c r="AD231" s="166" t="s">
        <v>187</v>
      </c>
      <c r="AE231" s="337">
        <f>SUM(R231:AC231)</f>
        <v>54000</v>
      </c>
      <c r="AF231" s="39"/>
      <c r="AG231" s="166" t="s">
        <v>187</v>
      </c>
      <c r="AH231" s="175">
        <v>5100.0</v>
      </c>
      <c r="AI231" s="175">
        <v>5100.0</v>
      </c>
      <c r="AJ231" s="175">
        <v>5100.0</v>
      </c>
      <c r="AK231" s="175">
        <v>5100.0</v>
      </c>
      <c r="AL231" s="175">
        <v>5100.0</v>
      </c>
      <c r="AM231" s="175">
        <v>5100.0</v>
      </c>
      <c r="AN231" s="175">
        <v>5100.0</v>
      </c>
      <c r="AO231" s="175">
        <v>5100.0</v>
      </c>
      <c r="AP231" s="175">
        <v>5100.0</v>
      </c>
      <c r="AQ231" s="175">
        <v>5100.0</v>
      </c>
      <c r="AR231" s="175">
        <v>5100.0</v>
      </c>
      <c r="AS231" s="175">
        <v>5100.0</v>
      </c>
      <c r="AT231" s="180" t="s">
        <v>188</v>
      </c>
      <c r="AU231" s="184">
        <f>SUM(AH231:AS231)</f>
        <v>61200</v>
      </c>
      <c r="AV231" s="39"/>
      <c r="AW231" s="166" t="s">
        <v>187</v>
      </c>
      <c r="AX231" s="175">
        <v>6500.0</v>
      </c>
      <c r="AY231" s="175">
        <v>6500.0</v>
      </c>
      <c r="AZ231" s="175">
        <v>6500.0</v>
      </c>
      <c r="BA231" s="175">
        <v>6500.0</v>
      </c>
      <c r="BB231" s="175">
        <v>6500.0</v>
      </c>
      <c r="BC231" s="175">
        <v>6500.0</v>
      </c>
      <c r="BD231" s="175">
        <v>6500.0</v>
      </c>
      <c r="BE231" s="175">
        <v>6500.0</v>
      </c>
      <c r="BF231" s="175">
        <v>6500.0</v>
      </c>
      <c r="BG231" s="175">
        <v>6500.0</v>
      </c>
      <c r="BH231" s="175">
        <v>6500.0</v>
      </c>
      <c r="BI231" s="175">
        <v>6500.0</v>
      </c>
      <c r="BJ231" s="180" t="s">
        <v>188</v>
      </c>
      <c r="BK231" s="341">
        <f>SUM(AX231:BI231)</f>
        <v>78000</v>
      </c>
      <c r="BL231" s="39"/>
      <c r="BM231" s="166" t="s">
        <v>187</v>
      </c>
      <c r="BN231" s="175">
        <v>7100.0</v>
      </c>
      <c r="BO231" s="175">
        <v>7100.0</v>
      </c>
      <c r="BP231" s="175">
        <v>7100.0</v>
      </c>
      <c r="BQ231" s="175">
        <v>7100.0</v>
      </c>
      <c r="BR231" s="175">
        <v>7100.0</v>
      </c>
      <c r="BS231" s="175">
        <v>7100.0</v>
      </c>
      <c r="BT231" s="175">
        <v>7100.0</v>
      </c>
      <c r="BU231" s="175">
        <v>7100.0</v>
      </c>
      <c r="BV231" s="175">
        <v>7100.0</v>
      </c>
      <c r="BW231" s="175">
        <v>7100.0</v>
      </c>
      <c r="BX231" s="175">
        <v>7100.0</v>
      </c>
      <c r="BY231" s="175">
        <v>7100.0</v>
      </c>
      <c r="BZ231" s="180" t="s">
        <v>188</v>
      </c>
      <c r="CA231" s="183">
        <f>SUM(BN231:BY231)</f>
        <v>85200</v>
      </c>
      <c r="CB231" s="39"/>
      <c r="CC231" s="166" t="s">
        <v>187</v>
      </c>
      <c r="CD231" s="175">
        <v>980000.0</v>
      </c>
      <c r="CE231" s="175">
        <v>980000.0</v>
      </c>
      <c r="CF231" s="175">
        <v>980000.0</v>
      </c>
      <c r="CG231" s="175">
        <v>980000.0</v>
      </c>
      <c r="CH231" s="175">
        <v>980000.0</v>
      </c>
      <c r="CI231" s="175">
        <v>980000.0</v>
      </c>
      <c r="CJ231" s="175">
        <v>980000.0</v>
      </c>
      <c r="CK231" s="175">
        <v>980000.0</v>
      </c>
      <c r="CL231" s="175">
        <v>980000.0</v>
      </c>
      <c r="CM231" s="175">
        <v>980000.0</v>
      </c>
      <c r="CN231" s="175">
        <v>980000.0</v>
      </c>
      <c r="CO231" s="175">
        <v>980000.0</v>
      </c>
      <c r="CP231" s="187" t="s">
        <v>189</v>
      </c>
      <c r="CQ231" s="184">
        <f>SUM(CD231:CO231)</f>
        <v>11760000</v>
      </c>
      <c r="CR231" s="39"/>
    </row>
    <row r="232" ht="15.75" customHeight="1">
      <c r="A232" s="188" t="s">
        <v>169</v>
      </c>
      <c r="B232" s="158" t="s">
        <v>170</v>
      </c>
      <c r="C232" s="158" t="s">
        <v>171</v>
      </c>
      <c r="D232" s="158" t="s">
        <v>172</v>
      </c>
      <c r="E232" s="158" t="s">
        <v>173</v>
      </c>
      <c r="F232" s="158" t="s">
        <v>174</v>
      </c>
      <c r="G232" s="158" t="s">
        <v>175</v>
      </c>
      <c r="H232" s="158" t="s">
        <v>176</v>
      </c>
      <c r="I232" s="158" t="s">
        <v>177</v>
      </c>
      <c r="J232" s="158" t="s">
        <v>178</v>
      </c>
      <c r="K232" s="158" t="s">
        <v>179</v>
      </c>
      <c r="L232" s="158" t="s">
        <v>180</v>
      </c>
      <c r="M232" s="159" t="s">
        <v>181</v>
      </c>
      <c r="N232" s="336" t="s">
        <v>36</v>
      </c>
      <c r="O232" s="336" t="s">
        <v>36</v>
      </c>
      <c r="P232" s="39"/>
      <c r="Q232" s="188" t="s">
        <v>169</v>
      </c>
      <c r="R232" s="158" t="s">
        <v>170</v>
      </c>
      <c r="S232" s="158" t="s">
        <v>171</v>
      </c>
      <c r="T232" s="158" t="s">
        <v>172</v>
      </c>
      <c r="U232" s="158" t="s">
        <v>173</v>
      </c>
      <c r="V232" s="158" t="s">
        <v>174</v>
      </c>
      <c r="W232" s="158" t="s">
        <v>175</v>
      </c>
      <c r="X232" s="158" t="s">
        <v>176</v>
      </c>
      <c r="Y232" s="158" t="s">
        <v>177</v>
      </c>
      <c r="Z232" s="158" t="s">
        <v>178</v>
      </c>
      <c r="AA232" s="158" t="s">
        <v>179</v>
      </c>
      <c r="AB232" s="158" t="s">
        <v>180</v>
      </c>
      <c r="AC232" s="159" t="s">
        <v>181</v>
      </c>
      <c r="AD232" s="336" t="s">
        <v>36</v>
      </c>
      <c r="AE232" s="342" t="s">
        <v>36</v>
      </c>
      <c r="AF232" s="39"/>
      <c r="AG232" s="188" t="s">
        <v>169</v>
      </c>
      <c r="AH232" s="158" t="s">
        <v>170</v>
      </c>
      <c r="AI232" s="158" t="s">
        <v>171</v>
      </c>
      <c r="AJ232" s="158" t="s">
        <v>172</v>
      </c>
      <c r="AK232" s="158" t="s">
        <v>173</v>
      </c>
      <c r="AL232" s="158" t="s">
        <v>174</v>
      </c>
      <c r="AM232" s="158" t="s">
        <v>175</v>
      </c>
      <c r="AN232" s="158" t="s">
        <v>176</v>
      </c>
      <c r="AO232" s="158" t="s">
        <v>177</v>
      </c>
      <c r="AP232" s="158" t="s">
        <v>178</v>
      </c>
      <c r="AQ232" s="158" t="s">
        <v>179</v>
      </c>
      <c r="AR232" s="158" t="s">
        <v>180</v>
      </c>
      <c r="AS232" s="159" t="s">
        <v>181</v>
      </c>
      <c r="AT232" s="169"/>
      <c r="AU232" s="200"/>
      <c r="AV232" s="39"/>
      <c r="AW232" s="188" t="s">
        <v>169</v>
      </c>
      <c r="AX232" s="158" t="s">
        <v>170</v>
      </c>
      <c r="AY232" s="158" t="s">
        <v>171</v>
      </c>
      <c r="AZ232" s="158" t="s">
        <v>172</v>
      </c>
      <c r="BA232" s="158" t="s">
        <v>173</v>
      </c>
      <c r="BB232" s="158" t="s">
        <v>174</v>
      </c>
      <c r="BC232" s="158" t="s">
        <v>175</v>
      </c>
      <c r="BD232" s="158" t="s">
        <v>176</v>
      </c>
      <c r="BE232" s="158" t="s">
        <v>177</v>
      </c>
      <c r="BF232" s="158" t="s">
        <v>178</v>
      </c>
      <c r="BG232" s="158" t="s">
        <v>179</v>
      </c>
      <c r="BH232" s="158" t="s">
        <v>180</v>
      </c>
      <c r="BI232" s="159" t="s">
        <v>181</v>
      </c>
      <c r="BJ232" s="169"/>
      <c r="BK232" s="343"/>
      <c r="BL232" s="39"/>
      <c r="BM232" s="188" t="s">
        <v>169</v>
      </c>
      <c r="BN232" s="158" t="s">
        <v>170</v>
      </c>
      <c r="BO232" s="158" t="s">
        <v>171</v>
      </c>
      <c r="BP232" s="158" t="s">
        <v>172</v>
      </c>
      <c r="BQ232" s="158" t="s">
        <v>173</v>
      </c>
      <c r="BR232" s="158" t="s">
        <v>174</v>
      </c>
      <c r="BS232" s="158" t="s">
        <v>175</v>
      </c>
      <c r="BT232" s="158" t="s">
        <v>176</v>
      </c>
      <c r="BU232" s="158" t="s">
        <v>177</v>
      </c>
      <c r="BV232" s="158" t="s">
        <v>178</v>
      </c>
      <c r="BW232" s="158" t="s">
        <v>179</v>
      </c>
      <c r="BX232" s="158" t="s">
        <v>180</v>
      </c>
      <c r="BY232" s="159" t="s">
        <v>181</v>
      </c>
      <c r="BZ232" s="169"/>
      <c r="CA232" s="185"/>
      <c r="CB232" s="39"/>
      <c r="CC232" s="188" t="s">
        <v>169</v>
      </c>
      <c r="CD232" s="158" t="s">
        <v>170</v>
      </c>
      <c r="CE232" s="158" t="s">
        <v>171</v>
      </c>
      <c r="CF232" s="158" t="s">
        <v>172</v>
      </c>
      <c r="CG232" s="158" t="s">
        <v>173</v>
      </c>
      <c r="CH232" s="158" t="s">
        <v>174</v>
      </c>
      <c r="CI232" s="158" t="s">
        <v>175</v>
      </c>
      <c r="CJ232" s="158" t="s">
        <v>176</v>
      </c>
      <c r="CK232" s="158" t="s">
        <v>177</v>
      </c>
      <c r="CL232" s="158" t="s">
        <v>178</v>
      </c>
      <c r="CM232" s="158" t="s">
        <v>179</v>
      </c>
      <c r="CN232" s="158" t="s">
        <v>180</v>
      </c>
      <c r="CO232" s="159" t="s">
        <v>181</v>
      </c>
      <c r="CP232" s="200"/>
      <c r="CQ232" s="200"/>
      <c r="CR232" s="39"/>
    </row>
    <row r="233" ht="16.5" customHeight="1">
      <c r="A233" s="166" t="s">
        <v>182</v>
      </c>
      <c r="B233" s="167">
        <v>1200.0</v>
      </c>
      <c r="C233" s="167">
        <v>1200.0</v>
      </c>
      <c r="D233" s="167">
        <v>1200.0</v>
      </c>
      <c r="E233" s="167">
        <v>1200.0</v>
      </c>
      <c r="F233" s="167">
        <v>1200.0</v>
      </c>
      <c r="G233" s="167">
        <v>1200.0</v>
      </c>
      <c r="H233" s="167">
        <v>1200.0</v>
      </c>
      <c r="I233" s="167">
        <v>1200.0</v>
      </c>
      <c r="J233" s="167">
        <v>1200.0</v>
      </c>
      <c r="K233" s="167">
        <v>1200.0</v>
      </c>
      <c r="L233" s="167">
        <v>1200.0</v>
      </c>
      <c r="M233" s="167">
        <v>1200.0</v>
      </c>
      <c r="N233" s="53" t="s">
        <v>190</v>
      </c>
      <c r="O233" s="345">
        <f>O231-O229</f>
        <v>26069</v>
      </c>
      <c r="P233" s="39"/>
      <c r="Q233" s="166" t="s">
        <v>182</v>
      </c>
      <c r="R233" s="167">
        <v>1200.0</v>
      </c>
      <c r="S233" s="167">
        <v>1200.0</v>
      </c>
      <c r="T233" s="167">
        <v>1200.0</v>
      </c>
      <c r="U233" s="167">
        <v>1200.0</v>
      </c>
      <c r="V233" s="167">
        <v>1200.0</v>
      </c>
      <c r="W233" s="167">
        <v>1200.0</v>
      </c>
      <c r="X233" s="167">
        <v>1200.0</v>
      </c>
      <c r="Y233" s="167">
        <v>1200.0</v>
      </c>
      <c r="Z233" s="167">
        <v>1200.0</v>
      </c>
      <c r="AA233" s="167">
        <v>1200.0</v>
      </c>
      <c r="AB233" s="167">
        <v>1200.0</v>
      </c>
      <c r="AC233" s="167">
        <v>1200.0</v>
      </c>
      <c r="AD233" s="206" t="s">
        <v>190</v>
      </c>
      <c r="AE233" s="337">
        <f>AE231-AE229</f>
        <v>9234</v>
      </c>
      <c r="AF233" s="39"/>
      <c r="AG233" s="166" t="s">
        <v>182</v>
      </c>
      <c r="AH233" s="175">
        <f t="shared" ref="AH233:AS233" si="600">AH236*5%/12</f>
        <v>2762.233437</v>
      </c>
      <c r="AI233" s="175">
        <f t="shared" si="600"/>
        <v>2750.724131</v>
      </c>
      <c r="AJ233" s="175">
        <f t="shared" si="600"/>
        <v>2739.26278</v>
      </c>
      <c r="AK233" s="175">
        <f t="shared" si="600"/>
        <v>2727.849185</v>
      </c>
      <c r="AL233" s="175">
        <f t="shared" si="600"/>
        <v>2716.483147</v>
      </c>
      <c r="AM233" s="175">
        <f t="shared" si="600"/>
        <v>2705.164467</v>
      </c>
      <c r="AN233" s="175">
        <f t="shared" si="600"/>
        <v>2693.892949</v>
      </c>
      <c r="AO233" s="175">
        <f t="shared" si="600"/>
        <v>2682.668395</v>
      </c>
      <c r="AP233" s="175">
        <f t="shared" si="600"/>
        <v>2671.49061</v>
      </c>
      <c r="AQ233" s="175">
        <f t="shared" si="600"/>
        <v>2660.359399</v>
      </c>
      <c r="AR233" s="175">
        <f t="shared" si="600"/>
        <v>2649.274568</v>
      </c>
      <c r="AS233" s="175">
        <f t="shared" si="600"/>
        <v>2638.235924</v>
      </c>
      <c r="AT233" s="202" t="s">
        <v>190</v>
      </c>
      <c r="AU233" s="199">
        <f>SUM(AH229:AS229)</f>
        <v>57905.84084</v>
      </c>
      <c r="AV233" s="39"/>
      <c r="AW233" s="166" t="s">
        <v>182</v>
      </c>
      <c r="AX233" s="167">
        <v>1200.0</v>
      </c>
      <c r="AY233" s="167">
        <v>1200.0</v>
      </c>
      <c r="AZ233" s="167">
        <v>1200.0</v>
      </c>
      <c r="BA233" s="167">
        <v>1200.0</v>
      </c>
      <c r="BB233" s="167">
        <v>1200.0</v>
      </c>
      <c r="BC233" s="167">
        <v>1200.0</v>
      </c>
      <c r="BD233" s="167">
        <v>1200.0</v>
      </c>
      <c r="BE233" s="167">
        <v>1200.0</v>
      </c>
      <c r="BF233" s="167">
        <v>1200.0</v>
      </c>
      <c r="BG233" s="167">
        <v>1200.0</v>
      </c>
      <c r="BH233" s="167">
        <v>1200.0</v>
      </c>
      <c r="BI233" s="167">
        <v>1200.0</v>
      </c>
      <c r="BJ233" s="202" t="s">
        <v>190</v>
      </c>
      <c r="BK233" s="346">
        <f>BK231-BK229</f>
        <v>12675</v>
      </c>
      <c r="BL233" s="39"/>
      <c r="BM233" s="166" t="s">
        <v>182</v>
      </c>
      <c r="BN233" s="167">
        <v>1200.0</v>
      </c>
      <c r="BO233" s="167">
        <v>1200.0</v>
      </c>
      <c r="BP233" s="167">
        <v>1200.0</v>
      </c>
      <c r="BQ233" s="167">
        <v>1200.0</v>
      </c>
      <c r="BR233" s="167">
        <v>1200.0</v>
      </c>
      <c r="BS233" s="167">
        <v>1200.0</v>
      </c>
      <c r="BT233" s="167">
        <v>1200.0</v>
      </c>
      <c r="BU233" s="167">
        <v>1200.0</v>
      </c>
      <c r="BV233" s="167">
        <v>1200.0</v>
      </c>
      <c r="BW233" s="167">
        <v>1200.0</v>
      </c>
      <c r="BX233" s="167">
        <v>1200.0</v>
      </c>
      <c r="BY233" s="167">
        <v>1200.0</v>
      </c>
      <c r="BZ233" s="202" t="s">
        <v>190</v>
      </c>
      <c r="CA233" s="193">
        <f>CA231-CA229</f>
        <v>38120.5</v>
      </c>
      <c r="CB233" s="39"/>
      <c r="CC233" s="166" t="s">
        <v>182</v>
      </c>
      <c r="CD233" s="167">
        <v>1200.0</v>
      </c>
      <c r="CE233" s="167">
        <v>1200.0</v>
      </c>
      <c r="CF233" s="167">
        <v>1200.0</v>
      </c>
      <c r="CG233" s="167">
        <v>1200.0</v>
      </c>
      <c r="CH233" s="167">
        <v>1200.0</v>
      </c>
      <c r="CI233" s="167">
        <v>1200.0</v>
      </c>
      <c r="CJ233" s="167">
        <v>1200.0</v>
      </c>
      <c r="CK233" s="167">
        <v>1200.0</v>
      </c>
      <c r="CL233" s="167">
        <v>1200.0</v>
      </c>
      <c r="CM233" s="167">
        <v>1200.0</v>
      </c>
      <c r="CN233" s="167">
        <v>1200.0</v>
      </c>
      <c r="CO233" s="167">
        <v>1200.0</v>
      </c>
      <c r="CP233" s="174" t="s">
        <v>183</v>
      </c>
      <c r="CQ233" s="199">
        <f>SUM(CD229:CO229)</f>
        <v>9150</v>
      </c>
      <c r="CR233" s="39"/>
    </row>
    <row r="234" ht="15.75" customHeight="1">
      <c r="A234" s="166" t="s">
        <v>184</v>
      </c>
      <c r="B234" s="167">
        <f t="shared" ref="B234:M234" si="601">B236*3.5%/12</f>
        <v>1104.833333</v>
      </c>
      <c r="C234" s="167">
        <f t="shared" si="601"/>
        <v>1101.333333</v>
      </c>
      <c r="D234" s="167">
        <f t="shared" si="601"/>
        <v>1097.833333</v>
      </c>
      <c r="E234" s="167">
        <f t="shared" si="601"/>
        <v>1094.333333</v>
      </c>
      <c r="F234" s="167">
        <f t="shared" si="601"/>
        <v>1090.833333</v>
      </c>
      <c r="G234" s="167">
        <f t="shared" si="601"/>
        <v>1087.333333</v>
      </c>
      <c r="H234" s="167">
        <f t="shared" si="601"/>
        <v>1083.833333</v>
      </c>
      <c r="I234" s="167">
        <f t="shared" si="601"/>
        <v>1080.333333</v>
      </c>
      <c r="J234" s="167">
        <f t="shared" si="601"/>
        <v>1076.833333</v>
      </c>
      <c r="K234" s="167">
        <f t="shared" si="601"/>
        <v>1073.333333</v>
      </c>
      <c r="L234" s="167">
        <f t="shared" si="601"/>
        <v>1069.833333</v>
      </c>
      <c r="M234" s="167">
        <f t="shared" si="601"/>
        <v>1066.333333</v>
      </c>
      <c r="N234" s="336" t="s">
        <v>36</v>
      </c>
      <c r="O234" s="336" t="s">
        <v>36</v>
      </c>
      <c r="P234" s="39"/>
      <c r="Q234" s="166" t="s">
        <v>184</v>
      </c>
      <c r="R234" s="167">
        <f t="shared" ref="R234:AC234" si="602">R236*3.5%/12</f>
        <v>2507.75</v>
      </c>
      <c r="S234" s="167">
        <f t="shared" si="602"/>
        <v>2504.25</v>
      </c>
      <c r="T234" s="167">
        <f t="shared" si="602"/>
        <v>2500.75</v>
      </c>
      <c r="U234" s="167">
        <f t="shared" si="602"/>
        <v>2497.25</v>
      </c>
      <c r="V234" s="167">
        <f t="shared" si="602"/>
        <v>2493.75</v>
      </c>
      <c r="W234" s="167">
        <f t="shared" si="602"/>
        <v>2490.25</v>
      </c>
      <c r="X234" s="167">
        <f t="shared" si="602"/>
        <v>2486.75</v>
      </c>
      <c r="Y234" s="167">
        <f t="shared" si="602"/>
        <v>2483.25</v>
      </c>
      <c r="Z234" s="167">
        <f t="shared" si="602"/>
        <v>2479.75</v>
      </c>
      <c r="AA234" s="167">
        <f t="shared" si="602"/>
        <v>2476.25</v>
      </c>
      <c r="AB234" s="167">
        <f t="shared" si="602"/>
        <v>2472.75</v>
      </c>
      <c r="AC234" s="167">
        <f t="shared" si="602"/>
        <v>2469.25</v>
      </c>
      <c r="AD234" s="336" t="s">
        <v>36</v>
      </c>
      <c r="AE234" s="342" t="s">
        <v>36</v>
      </c>
      <c r="AF234" s="39"/>
      <c r="AG234" s="166" t="s">
        <v>184</v>
      </c>
      <c r="AH234" s="175">
        <f t="shared" ref="AH234:AS234" si="603">AH236*3.5%/12</f>
        <v>1933.563406</v>
      </c>
      <c r="AI234" s="175">
        <f t="shared" si="603"/>
        <v>1925.506892</v>
      </c>
      <c r="AJ234" s="175">
        <f t="shared" si="603"/>
        <v>1917.483946</v>
      </c>
      <c r="AK234" s="175">
        <f t="shared" si="603"/>
        <v>1909.49443</v>
      </c>
      <c r="AL234" s="175">
        <f t="shared" si="603"/>
        <v>1901.538203</v>
      </c>
      <c r="AM234" s="175">
        <f t="shared" si="603"/>
        <v>1893.615127</v>
      </c>
      <c r="AN234" s="175">
        <f t="shared" si="603"/>
        <v>1885.725064</v>
      </c>
      <c r="AO234" s="175">
        <f t="shared" si="603"/>
        <v>1877.867876</v>
      </c>
      <c r="AP234" s="175">
        <f t="shared" si="603"/>
        <v>1870.043427</v>
      </c>
      <c r="AQ234" s="175">
        <f t="shared" si="603"/>
        <v>1862.251579</v>
      </c>
      <c r="AR234" s="175">
        <f t="shared" si="603"/>
        <v>1854.492198</v>
      </c>
      <c r="AS234" s="175">
        <f t="shared" si="603"/>
        <v>1846.765147</v>
      </c>
      <c r="AT234" s="169"/>
      <c r="AU234" s="204"/>
      <c r="AV234" s="39"/>
      <c r="AW234" s="166" t="s">
        <v>184</v>
      </c>
      <c r="AX234" s="175">
        <f t="shared" ref="AX234:BI234" si="604">AX236*3.5%/12</f>
        <v>4221</v>
      </c>
      <c r="AY234" s="175">
        <f t="shared" si="604"/>
        <v>4217.5</v>
      </c>
      <c r="AZ234" s="175">
        <f t="shared" si="604"/>
        <v>4214</v>
      </c>
      <c r="BA234" s="175">
        <f t="shared" si="604"/>
        <v>4210.5</v>
      </c>
      <c r="BB234" s="175">
        <f t="shared" si="604"/>
        <v>4207</v>
      </c>
      <c r="BC234" s="175">
        <f t="shared" si="604"/>
        <v>4203.5</v>
      </c>
      <c r="BD234" s="175">
        <f t="shared" si="604"/>
        <v>4200</v>
      </c>
      <c r="BE234" s="175">
        <f t="shared" si="604"/>
        <v>4196.5</v>
      </c>
      <c r="BF234" s="175">
        <f t="shared" si="604"/>
        <v>4193</v>
      </c>
      <c r="BG234" s="175">
        <f t="shared" si="604"/>
        <v>4189.5</v>
      </c>
      <c r="BH234" s="175">
        <f t="shared" si="604"/>
        <v>4186</v>
      </c>
      <c r="BI234" s="175">
        <f t="shared" si="604"/>
        <v>4182.5</v>
      </c>
      <c r="BJ234" s="169"/>
      <c r="BK234" s="343"/>
      <c r="BL234" s="39"/>
      <c r="BM234" s="166" t="s">
        <v>184</v>
      </c>
      <c r="BN234" s="175">
        <f t="shared" ref="BN234:BY234" si="605">BN236*3.5%/12</f>
        <v>2700.541667</v>
      </c>
      <c r="BO234" s="175">
        <f t="shared" si="605"/>
        <v>2697.041667</v>
      </c>
      <c r="BP234" s="175">
        <f t="shared" si="605"/>
        <v>2693.541667</v>
      </c>
      <c r="BQ234" s="175">
        <f t="shared" si="605"/>
        <v>2690.041667</v>
      </c>
      <c r="BR234" s="175">
        <f t="shared" si="605"/>
        <v>2686.541667</v>
      </c>
      <c r="BS234" s="175">
        <f t="shared" si="605"/>
        <v>2683.041667</v>
      </c>
      <c r="BT234" s="175">
        <f t="shared" si="605"/>
        <v>2679.541667</v>
      </c>
      <c r="BU234" s="175">
        <f t="shared" si="605"/>
        <v>2676.041667</v>
      </c>
      <c r="BV234" s="175">
        <f t="shared" si="605"/>
        <v>2672.541667</v>
      </c>
      <c r="BW234" s="175">
        <f t="shared" si="605"/>
        <v>2669.041667</v>
      </c>
      <c r="BX234" s="175">
        <f t="shared" si="605"/>
        <v>2665.541667</v>
      </c>
      <c r="BY234" s="175">
        <f t="shared" si="605"/>
        <v>2662.041667</v>
      </c>
      <c r="BZ234" s="169"/>
      <c r="CA234" s="185"/>
      <c r="CB234" s="39"/>
      <c r="CC234" s="166" t="s">
        <v>184</v>
      </c>
      <c r="CD234" s="175">
        <f t="shared" ref="CD234:CO234" si="606">CD236*5%/12</f>
        <v>-470</v>
      </c>
      <c r="CE234" s="175">
        <f t="shared" si="606"/>
        <v>-475</v>
      </c>
      <c r="CF234" s="175">
        <f t="shared" si="606"/>
        <v>-480</v>
      </c>
      <c r="CG234" s="175">
        <f t="shared" si="606"/>
        <v>-485</v>
      </c>
      <c r="CH234" s="175">
        <f t="shared" si="606"/>
        <v>-490</v>
      </c>
      <c r="CI234" s="175">
        <f t="shared" si="606"/>
        <v>-495</v>
      </c>
      <c r="CJ234" s="175">
        <f t="shared" si="606"/>
        <v>-500</v>
      </c>
      <c r="CK234" s="175">
        <f t="shared" si="606"/>
        <v>-505</v>
      </c>
      <c r="CL234" s="175">
        <f t="shared" si="606"/>
        <v>-510</v>
      </c>
      <c r="CM234" s="175">
        <f t="shared" si="606"/>
        <v>-515</v>
      </c>
      <c r="CN234" s="175">
        <f t="shared" si="606"/>
        <v>-520</v>
      </c>
      <c r="CO234" s="175">
        <f t="shared" si="606"/>
        <v>-525</v>
      </c>
      <c r="CP234" s="176"/>
      <c r="CQ234" s="204"/>
      <c r="CR234" s="39"/>
    </row>
    <row r="235" ht="16.5" customHeight="1">
      <c r="A235" s="166" t="s">
        <v>185</v>
      </c>
      <c r="B235" s="167">
        <f t="shared" ref="B235:M235" si="607">B233+B234</f>
        <v>2304.833333</v>
      </c>
      <c r="C235" s="167">
        <f t="shared" si="607"/>
        <v>2301.333333</v>
      </c>
      <c r="D235" s="167">
        <f t="shared" si="607"/>
        <v>2297.833333</v>
      </c>
      <c r="E235" s="167">
        <f t="shared" si="607"/>
        <v>2294.333333</v>
      </c>
      <c r="F235" s="167">
        <f t="shared" si="607"/>
        <v>2290.833333</v>
      </c>
      <c r="G235" s="167">
        <f t="shared" si="607"/>
        <v>2287.333333</v>
      </c>
      <c r="H235" s="167">
        <f t="shared" si="607"/>
        <v>2283.833333</v>
      </c>
      <c r="I235" s="167">
        <f t="shared" si="607"/>
        <v>2280.333333</v>
      </c>
      <c r="J235" s="167">
        <f t="shared" si="607"/>
        <v>2276.833333</v>
      </c>
      <c r="K235" s="167">
        <f t="shared" si="607"/>
        <v>2273.333333</v>
      </c>
      <c r="L235" s="167">
        <f t="shared" si="607"/>
        <v>2269.833333</v>
      </c>
      <c r="M235" s="167">
        <f t="shared" si="607"/>
        <v>2266.333333</v>
      </c>
      <c r="N235" s="53" t="s">
        <v>185</v>
      </c>
      <c r="O235" s="340">
        <f>SUM(B235:M235)</f>
        <v>27427</v>
      </c>
      <c r="P235" s="39"/>
      <c r="Q235" s="166" t="s">
        <v>185</v>
      </c>
      <c r="R235" s="167">
        <f t="shared" ref="R235:AC235" si="608">R233+R234</f>
        <v>3707.75</v>
      </c>
      <c r="S235" s="167">
        <f t="shared" si="608"/>
        <v>3704.25</v>
      </c>
      <c r="T235" s="167">
        <f t="shared" si="608"/>
        <v>3700.75</v>
      </c>
      <c r="U235" s="167">
        <f t="shared" si="608"/>
        <v>3697.25</v>
      </c>
      <c r="V235" s="167">
        <f t="shared" si="608"/>
        <v>3693.75</v>
      </c>
      <c r="W235" s="167">
        <f t="shared" si="608"/>
        <v>3690.25</v>
      </c>
      <c r="X235" s="167">
        <f t="shared" si="608"/>
        <v>3686.75</v>
      </c>
      <c r="Y235" s="167">
        <f t="shared" si="608"/>
        <v>3683.25</v>
      </c>
      <c r="Z235" s="167">
        <f t="shared" si="608"/>
        <v>3679.75</v>
      </c>
      <c r="AA235" s="167">
        <f t="shared" si="608"/>
        <v>3676.25</v>
      </c>
      <c r="AB235" s="167">
        <f t="shared" si="608"/>
        <v>3672.75</v>
      </c>
      <c r="AC235" s="167">
        <f t="shared" si="608"/>
        <v>3669.25</v>
      </c>
      <c r="AD235" s="53" t="s">
        <v>185</v>
      </c>
      <c r="AE235" s="337">
        <f>SUM(R235:AC235)</f>
        <v>44262</v>
      </c>
      <c r="AF235" s="39"/>
      <c r="AG235" s="166" t="s">
        <v>185</v>
      </c>
      <c r="AH235" s="175">
        <f t="shared" ref="AH235:AS235" si="609">AH234+AH233</f>
        <v>4695.796843</v>
      </c>
      <c r="AI235" s="175">
        <f t="shared" si="609"/>
        <v>4676.231022</v>
      </c>
      <c r="AJ235" s="175">
        <f t="shared" si="609"/>
        <v>4656.746727</v>
      </c>
      <c r="AK235" s="175">
        <f t="shared" si="609"/>
        <v>4637.343615</v>
      </c>
      <c r="AL235" s="175">
        <f t="shared" si="609"/>
        <v>4618.02135</v>
      </c>
      <c r="AM235" s="175">
        <f t="shared" si="609"/>
        <v>4598.779594</v>
      </c>
      <c r="AN235" s="175">
        <f t="shared" si="609"/>
        <v>4579.618013</v>
      </c>
      <c r="AO235" s="175">
        <f t="shared" si="609"/>
        <v>4560.536271</v>
      </c>
      <c r="AP235" s="175">
        <f t="shared" si="609"/>
        <v>4541.534037</v>
      </c>
      <c r="AQ235" s="175">
        <f t="shared" si="609"/>
        <v>4522.610978</v>
      </c>
      <c r="AR235" s="175">
        <f t="shared" si="609"/>
        <v>4503.766766</v>
      </c>
      <c r="AS235" s="175">
        <f t="shared" si="609"/>
        <v>4485.001071</v>
      </c>
      <c r="AT235" s="180" t="s">
        <v>185</v>
      </c>
      <c r="AU235" s="199">
        <f>SUM(AH231:AS231)</f>
        <v>61200</v>
      </c>
      <c r="AV235" s="39"/>
      <c r="AW235" s="166" t="s">
        <v>185</v>
      </c>
      <c r="AX235" s="175">
        <f t="shared" ref="AX235:BI235" si="610">AX234+AX233</f>
        <v>5421</v>
      </c>
      <c r="AY235" s="175">
        <f t="shared" si="610"/>
        <v>5417.5</v>
      </c>
      <c r="AZ235" s="175">
        <f t="shared" si="610"/>
        <v>5414</v>
      </c>
      <c r="BA235" s="175">
        <f t="shared" si="610"/>
        <v>5410.5</v>
      </c>
      <c r="BB235" s="175">
        <f t="shared" si="610"/>
        <v>5407</v>
      </c>
      <c r="BC235" s="175">
        <f t="shared" si="610"/>
        <v>5403.5</v>
      </c>
      <c r="BD235" s="175">
        <f t="shared" si="610"/>
        <v>5400</v>
      </c>
      <c r="BE235" s="175">
        <f t="shared" si="610"/>
        <v>5396.5</v>
      </c>
      <c r="BF235" s="175">
        <f t="shared" si="610"/>
        <v>5393</v>
      </c>
      <c r="BG235" s="175">
        <f t="shared" si="610"/>
        <v>5389.5</v>
      </c>
      <c r="BH235" s="175">
        <f t="shared" si="610"/>
        <v>5386</v>
      </c>
      <c r="BI235" s="175">
        <f t="shared" si="610"/>
        <v>5382.5</v>
      </c>
      <c r="BJ235" s="180" t="s">
        <v>185</v>
      </c>
      <c r="BK235" s="341">
        <f>SUM(AX235:BI235)</f>
        <v>64821</v>
      </c>
      <c r="BL235" s="39"/>
      <c r="BM235" s="166" t="s">
        <v>185</v>
      </c>
      <c r="BN235" s="175">
        <f t="shared" ref="BN235:BY235" si="611">BN234+BN233</f>
        <v>3900.541667</v>
      </c>
      <c r="BO235" s="175">
        <f t="shared" si="611"/>
        <v>3897.041667</v>
      </c>
      <c r="BP235" s="175">
        <f t="shared" si="611"/>
        <v>3893.541667</v>
      </c>
      <c r="BQ235" s="175">
        <f t="shared" si="611"/>
        <v>3890.041667</v>
      </c>
      <c r="BR235" s="175">
        <f t="shared" si="611"/>
        <v>3886.541667</v>
      </c>
      <c r="BS235" s="175">
        <f t="shared" si="611"/>
        <v>3883.041667</v>
      </c>
      <c r="BT235" s="175">
        <f t="shared" si="611"/>
        <v>3879.541667</v>
      </c>
      <c r="BU235" s="175">
        <f t="shared" si="611"/>
        <v>3876.041667</v>
      </c>
      <c r="BV235" s="175">
        <f t="shared" si="611"/>
        <v>3872.541667</v>
      </c>
      <c r="BW235" s="175">
        <f t="shared" si="611"/>
        <v>3869.041667</v>
      </c>
      <c r="BX235" s="175">
        <f t="shared" si="611"/>
        <v>3865.541667</v>
      </c>
      <c r="BY235" s="175">
        <f t="shared" si="611"/>
        <v>3862.041667</v>
      </c>
      <c r="BZ235" s="180" t="s">
        <v>185</v>
      </c>
      <c r="CA235" s="183">
        <f>SUM(BN235:BY235)</f>
        <v>46575.5</v>
      </c>
      <c r="CB235" s="39"/>
      <c r="CC235" s="166" t="s">
        <v>185</v>
      </c>
      <c r="CD235" s="175">
        <f t="shared" ref="CD235:CO235" si="612">CD234+CD233</f>
        <v>730</v>
      </c>
      <c r="CE235" s="175">
        <f t="shared" si="612"/>
        <v>725</v>
      </c>
      <c r="CF235" s="175">
        <f t="shared" si="612"/>
        <v>720</v>
      </c>
      <c r="CG235" s="175">
        <f t="shared" si="612"/>
        <v>715</v>
      </c>
      <c r="CH235" s="175">
        <f t="shared" si="612"/>
        <v>710</v>
      </c>
      <c r="CI235" s="175">
        <f t="shared" si="612"/>
        <v>705</v>
      </c>
      <c r="CJ235" s="175">
        <f t="shared" si="612"/>
        <v>700</v>
      </c>
      <c r="CK235" s="175">
        <f t="shared" si="612"/>
        <v>695</v>
      </c>
      <c r="CL235" s="175">
        <f t="shared" si="612"/>
        <v>690</v>
      </c>
      <c r="CM235" s="175">
        <f t="shared" si="612"/>
        <v>685</v>
      </c>
      <c r="CN235" s="175">
        <f t="shared" si="612"/>
        <v>680</v>
      </c>
      <c r="CO235" s="175">
        <f t="shared" si="612"/>
        <v>675</v>
      </c>
      <c r="CP235" s="174" t="s">
        <v>185</v>
      </c>
      <c r="CQ235" s="199">
        <f>SUM(CD231:CO231)</f>
        <v>11760000</v>
      </c>
      <c r="CR235" s="39"/>
    </row>
    <row r="236" ht="15.75" customHeight="1">
      <c r="A236" s="166" t="s">
        <v>186</v>
      </c>
      <c r="B236" s="167">
        <f>M230-M227</f>
        <v>378800</v>
      </c>
      <c r="C236" s="167">
        <f t="shared" ref="C236:M236" si="613">B236-B233</f>
        <v>377600</v>
      </c>
      <c r="D236" s="167">
        <f t="shared" si="613"/>
        <v>376400</v>
      </c>
      <c r="E236" s="167">
        <f t="shared" si="613"/>
        <v>375200</v>
      </c>
      <c r="F236" s="167">
        <f t="shared" si="613"/>
        <v>374000</v>
      </c>
      <c r="G236" s="167">
        <f t="shared" si="613"/>
        <v>372800</v>
      </c>
      <c r="H236" s="167">
        <f t="shared" si="613"/>
        <v>371600</v>
      </c>
      <c r="I236" s="167">
        <f t="shared" si="613"/>
        <v>370400</v>
      </c>
      <c r="J236" s="167">
        <f t="shared" si="613"/>
        <v>369200</v>
      </c>
      <c r="K236" s="167">
        <f t="shared" si="613"/>
        <v>368000</v>
      </c>
      <c r="L236" s="167">
        <f t="shared" si="613"/>
        <v>366800</v>
      </c>
      <c r="M236" s="167">
        <f t="shared" si="613"/>
        <v>365600</v>
      </c>
      <c r="N236" s="336" t="s">
        <v>36</v>
      </c>
      <c r="O236" s="336" t="s">
        <v>36</v>
      </c>
      <c r="P236" s="39"/>
      <c r="Q236" s="166" t="s">
        <v>186</v>
      </c>
      <c r="R236" s="167">
        <f>AC230-AC227</f>
        <v>859800</v>
      </c>
      <c r="S236" s="167">
        <f t="shared" ref="S236:AC236" si="614">R236-R233</f>
        <v>858600</v>
      </c>
      <c r="T236" s="167">
        <f t="shared" si="614"/>
        <v>857400</v>
      </c>
      <c r="U236" s="167">
        <f t="shared" si="614"/>
        <v>856200</v>
      </c>
      <c r="V236" s="167">
        <f t="shared" si="614"/>
        <v>855000</v>
      </c>
      <c r="W236" s="167">
        <f t="shared" si="614"/>
        <v>853800</v>
      </c>
      <c r="X236" s="167">
        <f t="shared" si="614"/>
        <v>852600</v>
      </c>
      <c r="Y236" s="167">
        <f t="shared" si="614"/>
        <v>851400</v>
      </c>
      <c r="Z236" s="167">
        <f t="shared" si="614"/>
        <v>850200</v>
      </c>
      <c r="AA236" s="167">
        <f t="shared" si="614"/>
        <v>849000</v>
      </c>
      <c r="AB236" s="167">
        <f t="shared" si="614"/>
        <v>847800</v>
      </c>
      <c r="AC236" s="167">
        <f t="shared" si="614"/>
        <v>846600</v>
      </c>
      <c r="AD236" s="336" t="s">
        <v>36</v>
      </c>
      <c r="AE236" s="342" t="s">
        <v>36</v>
      </c>
      <c r="AF236" s="39"/>
      <c r="AG236" s="166" t="s">
        <v>186</v>
      </c>
      <c r="AH236" s="175">
        <f>AS230-AS227</f>
        <v>662936.0248</v>
      </c>
      <c r="AI236" s="175">
        <f t="shared" ref="AI236:AS236" si="615">AH236-AH233</f>
        <v>660173.7914</v>
      </c>
      <c r="AJ236" s="175">
        <f t="shared" si="615"/>
        <v>657423.0673</v>
      </c>
      <c r="AK236" s="175">
        <f t="shared" si="615"/>
        <v>654683.8045</v>
      </c>
      <c r="AL236" s="175">
        <f t="shared" si="615"/>
        <v>651955.9553</v>
      </c>
      <c r="AM236" s="175">
        <f t="shared" si="615"/>
        <v>649239.4722</v>
      </c>
      <c r="AN236" s="175">
        <f t="shared" si="615"/>
        <v>646534.3077</v>
      </c>
      <c r="AO236" s="175">
        <f t="shared" si="615"/>
        <v>643840.4147</v>
      </c>
      <c r="AP236" s="175">
        <f t="shared" si="615"/>
        <v>641157.7463</v>
      </c>
      <c r="AQ236" s="175">
        <f t="shared" si="615"/>
        <v>638486.2557</v>
      </c>
      <c r="AR236" s="175">
        <f t="shared" si="615"/>
        <v>635825.8963</v>
      </c>
      <c r="AS236" s="175">
        <f t="shared" si="615"/>
        <v>633176.6218</v>
      </c>
      <c r="AT236" s="169"/>
      <c r="AU236" s="200"/>
      <c r="AV236" s="39"/>
      <c r="AW236" s="166" t="s">
        <v>186</v>
      </c>
      <c r="AX236" s="175">
        <f>BI230-BI227</f>
        <v>1447200</v>
      </c>
      <c r="AY236" s="175">
        <f t="shared" ref="AY236:BI236" si="616">AX236-AX233</f>
        <v>1446000</v>
      </c>
      <c r="AZ236" s="175">
        <f t="shared" si="616"/>
        <v>1444800</v>
      </c>
      <c r="BA236" s="175">
        <f t="shared" si="616"/>
        <v>1443600</v>
      </c>
      <c r="BB236" s="175">
        <f t="shared" si="616"/>
        <v>1442400</v>
      </c>
      <c r="BC236" s="175">
        <f t="shared" si="616"/>
        <v>1441200</v>
      </c>
      <c r="BD236" s="175">
        <f t="shared" si="616"/>
        <v>1440000</v>
      </c>
      <c r="BE236" s="175">
        <f t="shared" si="616"/>
        <v>1438800</v>
      </c>
      <c r="BF236" s="175">
        <f t="shared" si="616"/>
        <v>1437600</v>
      </c>
      <c r="BG236" s="175">
        <f t="shared" si="616"/>
        <v>1436400</v>
      </c>
      <c r="BH236" s="175">
        <f t="shared" si="616"/>
        <v>1435200</v>
      </c>
      <c r="BI236" s="175">
        <f t="shared" si="616"/>
        <v>1434000</v>
      </c>
      <c r="BJ236" s="169"/>
      <c r="BK236" s="343"/>
      <c r="BL236" s="39"/>
      <c r="BM236" s="166" t="s">
        <v>186</v>
      </c>
      <c r="BN236" s="175">
        <f>BY230-BY227</f>
        <v>925900</v>
      </c>
      <c r="BO236" s="175">
        <f t="shared" ref="BO236:BY236" si="617">BN236-BN233</f>
        <v>924700</v>
      </c>
      <c r="BP236" s="175">
        <f t="shared" si="617"/>
        <v>923500</v>
      </c>
      <c r="BQ236" s="175">
        <f t="shared" si="617"/>
        <v>922300</v>
      </c>
      <c r="BR236" s="175">
        <f t="shared" si="617"/>
        <v>921100</v>
      </c>
      <c r="BS236" s="175">
        <f t="shared" si="617"/>
        <v>919900</v>
      </c>
      <c r="BT236" s="175">
        <f t="shared" si="617"/>
        <v>918700</v>
      </c>
      <c r="BU236" s="175">
        <f t="shared" si="617"/>
        <v>917500</v>
      </c>
      <c r="BV236" s="175">
        <f t="shared" si="617"/>
        <v>916300</v>
      </c>
      <c r="BW236" s="175">
        <f t="shared" si="617"/>
        <v>915100</v>
      </c>
      <c r="BX236" s="175">
        <f t="shared" si="617"/>
        <v>913900</v>
      </c>
      <c r="BY236" s="175">
        <f t="shared" si="617"/>
        <v>912700</v>
      </c>
      <c r="BZ236" s="169"/>
      <c r="CA236" s="185"/>
      <c r="CB236" s="39"/>
      <c r="CC236" s="166" t="s">
        <v>186</v>
      </c>
      <c r="CD236" s="175">
        <f>CO230-CO227</f>
        <v>-112800</v>
      </c>
      <c r="CE236" s="175">
        <f t="shared" ref="CE236:CO236" si="618">CD236-CD233</f>
        <v>-114000</v>
      </c>
      <c r="CF236" s="175">
        <f t="shared" si="618"/>
        <v>-115200</v>
      </c>
      <c r="CG236" s="175">
        <f t="shared" si="618"/>
        <v>-116400</v>
      </c>
      <c r="CH236" s="175">
        <f t="shared" si="618"/>
        <v>-117600</v>
      </c>
      <c r="CI236" s="175">
        <f t="shared" si="618"/>
        <v>-118800</v>
      </c>
      <c r="CJ236" s="175">
        <f t="shared" si="618"/>
        <v>-120000</v>
      </c>
      <c r="CK236" s="175">
        <f t="shared" si="618"/>
        <v>-121200</v>
      </c>
      <c r="CL236" s="175">
        <f t="shared" si="618"/>
        <v>-122400</v>
      </c>
      <c r="CM236" s="175">
        <f t="shared" si="618"/>
        <v>-123600</v>
      </c>
      <c r="CN236" s="175">
        <f t="shared" si="618"/>
        <v>-124800</v>
      </c>
      <c r="CO236" s="175">
        <f t="shared" si="618"/>
        <v>-126000</v>
      </c>
      <c r="CP236" s="186"/>
      <c r="CQ236" s="200"/>
      <c r="CR236" s="39"/>
    </row>
    <row r="237" ht="15.75" customHeight="1">
      <c r="A237" s="166" t="s">
        <v>187</v>
      </c>
      <c r="B237" s="167">
        <v>4500.0</v>
      </c>
      <c r="C237" s="167">
        <v>4500.0</v>
      </c>
      <c r="D237" s="167">
        <v>4500.0</v>
      </c>
      <c r="E237" s="167">
        <v>4500.0</v>
      </c>
      <c r="F237" s="167">
        <v>4500.0</v>
      </c>
      <c r="G237" s="167">
        <v>4500.0</v>
      </c>
      <c r="H237" s="167">
        <v>4500.0</v>
      </c>
      <c r="I237" s="167">
        <v>4500.0</v>
      </c>
      <c r="J237" s="167">
        <v>4500.0</v>
      </c>
      <c r="K237" s="167">
        <v>4500.0</v>
      </c>
      <c r="L237" s="167">
        <v>4500.0</v>
      </c>
      <c r="M237" s="167">
        <v>4500.0</v>
      </c>
      <c r="N237" s="53"/>
      <c r="O237" s="340">
        <f>SUM(B237:M237)</f>
        <v>54000</v>
      </c>
      <c r="P237" s="39"/>
      <c r="Q237" s="166" t="s">
        <v>187</v>
      </c>
      <c r="R237" s="167">
        <v>4500.0</v>
      </c>
      <c r="S237" s="167">
        <v>4500.0</v>
      </c>
      <c r="T237" s="167">
        <v>4500.0</v>
      </c>
      <c r="U237" s="167">
        <v>4500.0</v>
      </c>
      <c r="V237" s="167">
        <v>4500.0</v>
      </c>
      <c r="W237" s="167">
        <v>4500.0</v>
      </c>
      <c r="X237" s="167">
        <v>4500.0</v>
      </c>
      <c r="Y237" s="167">
        <v>4500.0</v>
      </c>
      <c r="Z237" s="167">
        <v>4500.0</v>
      </c>
      <c r="AA237" s="167">
        <v>4500.0</v>
      </c>
      <c r="AB237" s="167">
        <v>4500.0</v>
      </c>
      <c r="AC237" s="167">
        <v>4500.0</v>
      </c>
      <c r="AD237" s="166" t="s">
        <v>187</v>
      </c>
      <c r="AE237" s="337">
        <f>SUM(R237:AC237)</f>
        <v>54000</v>
      </c>
      <c r="AF237" s="39"/>
      <c r="AG237" s="166" t="s">
        <v>187</v>
      </c>
      <c r="AH237" s="175">
        <v>5100.0</v>
      </c>
      <c r="AI237" s="175">
        <v>5100.0</v>
      </c>
      <c r="AJ237" s="175">
        <v>5100.0</v>
      </c>
      <c r="AK237" s="175">
        <v>5100.0</v>
      </c>
      <c r="AL237" s="175">
        <v>5100.0</v>
      </c>
      <c r="AM237" s="175">
        <v>5100.0</v>
      </c>
      <c r="AN237" s="175">
        <v>5100.0</v>
      </c>
      <c r="AO237" s="175">
        <v>5100.0</v>
      </c>
      <c r="AP237" s="175">
        <v>5100.0</v>
      </c>
      <c r="AQ237" s="175">
        <v>5100.0</v>
      </c>
      <c r="AR237" s="175">
        <v>5100.0</v>
      </c>
      <c r="AS237" s="175">
        <v>5100.0</v>
      </c>
      <c r="AT237" s="180" t="s">
        <v>188</v>
      </c>
      <c r="AU237" s="200"/>
      <c r="AV237" s="39"/>
      <c r="AW237" s="166" t="s">
        <v>187</v>
      </c>
      <c r="AX237" s="175">
        <v>6500.0</v>
      </c>
      <c r="AY237" s="175">
        <v>6500.0</v>
      </c>
      <c r="AZ237" s="175">
        <v>6500.0</v>
      </c>
      <c r="BA237" s="175">
        <v>6500.0</v>
      </c>
      <c r="BB237" s="175">
        <v>6500.0</v>
      </c>
      <c r="BC237" s="175">
        <v>6500.0</v>
      </c>
      <c r="BD237" s="175">
        <v>6500.0</v>
      </c>
      <c r="BE237" s="175">
        <v>6500.0</v>
      </c>
      <c r="BF237" s="175">
        <v>6500.0</v>
      </c>
      <c r="BG237" s="175">
        <v>6500.0</v>
      </c>
      <c r="BH237" s="175">
        <v>6500.0</v>
      </c>
      <c r="BI237" s="175">
        <v>6500.0</v>
      </c>
      <c r="BJ237" s="180" t="s">
        <v>188</v>
      </c>
      <c r="BK237" s="341">
        <f>SUM(AX237:BI237)</f>
        <v>78000</v>
      </c>
      <c r="BL237" s="39"/>
      <c r="BM237" s="166" t="s">
        <v>187</v>
      </c>
      <c r="BN237" s="175">
        <v>7100.0</v>
      </c>
      <c r="BO237" s="175">
        <v>7100.0</v>
      </c>
      <c r="BP237" s="175">
        <v>7100.0</v>
      </c>
      <c r="BQ237" s="175">
        <v>7100.0</v>
      </c>
      <c r="BR237" s="175">
        <v>7100.0</v>
      </c>
      <c r="BS237" s="175">
        <v>7100.0</v>
      </c>
      <c r="BT237" s="175">
        <v>7100.0</v>
      </c>
      <c r="BU237" s="175">
        <v>7100.0</v>
      </c>
      <c r="BV237" s="175">
        <v>7100.0</v>
      </c>
      <c r="BW237" s="175">
        <v>7100.0</v>
      </c>
      <c r="BX237" s="175">
        <v>7100.0</v>
      </c>
      <c r="BY237" s="175">
        <v>7100.0</v>
      </c>
      <c r="BZ237" s="180" t="s">
        <v>188</v>
      </c>
      <c r="CA237" s="183">
        <f>SUM(BN237:BY237)</f>
        <v>85200</v>
      </c>
      <c r="CB237" s="39"/>
      <c r="CC237" s="166" t="s">
        <v>187</v>
      </c>
      <c r="CD237" s="175">
        <v>980000.0</v>
      </c>
      <c r="CE237" s="175">
        <v>980000.0</v>
      </c>
      <c r="CF237" s="175">
        <v>980000.0</v>
      </c>
      <c r="CG237" s="175">
        <v>980000.0</v>
      </c>
      <c r="CH237" s="175">
        <v>980000.0</v>
      </c>
      <c r="CI237" s="175">
        <v>980000.0</v>
      </c>
      <c r="CJ237" s="175">
        <v>980000.0</v>
      </c>
      <c r="CK237" s="175">
        <v>980000.0</v>
      </c>
      <c r="CL237" s="175">
        <v>980000.0</v>
      </c>
      <c r="CM237" s="175">
        <v>980000.0</v>
      </c>
      <c r="CN237" s="175">
        <v>980000.0</v>
      </c>
      <c r="CO237" s="175">
        <v>980000.0</v>
      </c>
      <c r="CP237" s="187" t="s">
        <v>189</v>
      </c>
      <c r="CQ237" s="200"/>
      <c r="CR237" s="39"/>
    </row>
    <row r="238" ht="15.75" customHeight="1">
      <c r="A238" s="188" t="s">
        <v>169</v>
      </c>
      <c r="B238" s="158" t="s">
        <v>170</v>
      </c>
      <c r="C238" s="158" t="s">
        <v>171</v>
      </c>
      <c r="D238" s="158" t="s">
        <v>172</v>
      </c>
      <c r="E238" s="158" t="s">
        <v>173</v>
      </c>
      <c r="F238" s="158" t="s">
        <v>174</v>
      </c>
      <c r="G238" s="158" t="s">
        <v>175</v>
      </c>
      <c r="H238" s="158" t="s">
        <v>176</v>
      </c>
      <c r="I238" s="158" t="s">
        <v>177</v>
      </c>
      <c r="J238" s="158" t="s">
        <v>178</v>
      </c>
      <c r="K238" s="158" t="s">
        <v>179</v>
      </c>
      <c r="L238" s="158" t="s">
        <v>180</v>
      </c>
      <c r="M238" s="159" t="s">
        <v>181</v>
      </c>
      <c r="N238" s="336" t="s">
        <v>36</v>
      </c>
      <c r="O238" s="336" t="s">
        <v>36</v>
      </c>
      <c r="P238" s="39"/>
      <c r="Q238" s="188" t="s">
        <v>169</v>
      </c>
      <c r="R238" s="158" t="s">
        <v>170</v>
      </c>
      <c r="S238" s="158" t="s">
        <v>171</v>
      </c>
      <c r="T238" s="158" t="s">
        <v>172</v>
      </c>
      <c r="U238" s="158" t="s">
        <v>173</v>
      </c>
      <c r="V238" s="158" t="s">
        <v>174</v>
      </c>
      <c r="W238" s="158" t="s">
        <v>175</v>
      </c>
      <c r="X238" s="158" t="s">
        <v>176</v>
      </c>
      <c r="Y238" s="158" t="s">
        <v>177</v>
      </c>
      <c r="Z238" s="158" t="s">
        <v>178</v>
      </c>
      <c r="AA238" s="158" t="s">
        <v>179</v>
      </c>
      <c r="AB238" s="158" t="s">
        <v>180</v>
      </c>
      <c r="AC238" s="159" t="s">
        <v>181</v>
      </c>
      <c r="AD238" s="336" t="s">
        <v>36</v>
      </c>
      <c r="AE238" s="342" t="s">
        <v>36</v>
      </c>
      <c r="AF238" s="39"/>
      <c r="AG238" s="188" t="s">
        <v>169</v>
      </c>
      <c r="AH238" s="158" t="s">
        <v>170</v>
      </c>
      <c r="AI238" s="158" t="s">
        <v>171</v>
      </c>
      <c r="AJ238" s="158" t="s">
        <v>172</v>
      </c>
      <c r="AK238" s="158" t="s">
        <v>173</v>
      </c>
      <c r="AL238" s="158" t="s">
        <v>174</v>
      </c>
      <c r="AM238" s="158" t="s">
        <v>175</v>
      </c>
      <c r="AN238" s="158" t="s">
        <v>176</v>
      </c>
      <c r="AO238" s="158" t="s">
        <v>177</v>
      </c>
      <c r="AP238" s="158" t="s">
        <v>178</v>
      </c>
      <c r="AQ238" s="158" t="s">
        <v>179</v>
      </c>
      <c r="AR238" s="158" t="s">
        <v>180</v>
      </c>
      <c r="AS238" s="159" t="s">
        <v>181</v>
      </c>
      <c r="AT238" s="169"/>
      <c r="AU238" s="200"/>
      <c r="AV238" s="39"/>
      <c r="AW238" s="188" t="s">
        <v>169</v>
      </c>
      <c r="AX238" s="158" t="s">
        <v>170</v>
      </c>
      <c r="AY238" s="158" t="s">
        <v>171</v>
      </c>
      <c r="AZ238" s="158" t="s">
        <v>172</v>
      </c>
      <c r="BA238" s="158" t="s">
        <v>173</v>
      </c>
      <c r="BB238" s="158" t="s">
        <v>174</v>
      </c>
      <c r="BC238" s="158" t="s">
        <v>175</v>
      </c>
      <c r="BD238" s="158" t="s">
        <v>176</v>
      </c>
      <c r="BE238" s="158" t="s">
        <v>177</v>
      </c>
      <c r="BF238" s="158" t="s">
        <v>178</v>
      </c>
      <c r="BG238" s="158" t="s">
        <v>179</v>
      </c>
      <c r="BH238" s="158" t="s">
        <v>180</v>
      </c>
      <c r="BI238" s="159" t="s">
        <v>181</v>
      </c>
      <c r="BJ238" s="169"/>
      <c r="BK238" s="343"/>
      <c r="BL238" s="39"/>
      <c r="BM238" s="188" t="s">
        <v>169</v>
      </c>
      <c r="BN238" s="158" t="s">
        <v>170</v>
      </c>
      <c r="BO238" s="158" t="s">
        <v>171</v>
      </c>
      <c r="BP238" s="158" t="s">
        <v>172</v>
      </c>
      <c r="BQ238" s="158" t="s">
        <v>173</v>
      </c>
      <c r="BR238" s="158" t="s">
        <v>174</v>
      </c>
      <c r="BS238" s="158" t="s">
        <v>175</v>
      </c>
      <c r="BT238" s="158" t="s">
        <v>176</v>
      </c>
      <c r="BU238" s="158" t="s">
        <v>177</v>
      </c>
      <c r="BV238" s="158" t="s">
        <v>178</v>
      </c>
      <c r="BW238" s="158" t="s">
        <v>179</v>
      </c>
      <c r="BX238" s="158" t="s">
        <v>180</v>
      </c>
      <c r="BY238" s="159" t="s">
        <v>181</v>
      </c>
      <c r="BZ238" s="169"/>
      <c r="CA238" s="185"/>
      <c r="CB238" s="39"/>
      <c r="CC238" s="188" t="s">
        <v>169</v>
      </c>
      <c r="CD238" s="158" t="s">
        <v>170</v>
      </c>
      <c r="CE238" s="158" t="s">
        <v>171</v>
      </c>
      <c r="CF238" s="158" t="s">
        <v>172</v>
      </c>
      <c r="CG238" s="158" t="s">
        <v>173</v>
      </c>
      <c r="CH238" s="158" t="s">
        <v>174</v>
      </c>
      <c r="CI238" s="158" t="s">
        <v>175</v>
      </c>
      <c r="CJ238" s="158" t="s">
        <v>176</v>
      </c>
      <c r="CK238" s="158" t="s">
        <v>177</v>
      </c>
      <c r="CL238" s="158" t="s">
        <v>178</v>
      </c>
      <c r="CM238" s="158" t="s">
        <v>179</v>
      </c>
      <c r="CN238" s="158" t="s">
        <v>180</v>
      </c>
      <c r="CO238" s="159" t="s">
        <v>181</v>
      </c>
      <c r="CP238" s="200"/>
      <c r="CQ238" s="200"/>
      <c r="CR238" s="39"/>
    </row>
    <row r="239" ht="16.5" customHeight="1">
      <c r="A239" s="166" t="s">
        <v>182</v>
      </c>
      <c r="B239" s="167">
        <v>1200.0</v>
      </c>
      <c r="C239" s="167">
        <v>1200.0</v>
      </c>
      <c r="D239" s="167">
        <v>1200.0</v>
      </c>
      <c r="E239" s="167">
        <v>1200.0</v>
      </c>
      <c r="F239" s="167">
        <v>1200.0</v>
      </c>
      <c r="G239" s="167">
        <v>1200.0</v>
      </c>
      <c r="H239" s="167">
        <v>1200.0</v>
      </c>
      <c r="I239" s="167">
        <v>1200.0</v>
      </c>
      <c r="J239" s="167">
        <v>1200.0</v>
      </c>
      <c r="K239" s="167">
        <v>1200.0</v>
      </c>
      <c r="L239" s="167">
        <v>1200.0</v>
      </c>
      <c r="M239" s="167">
        <v>1200.0</v>
      </c>
      <c r="N239" s="206" t="s">
        <v>190</v>
      </c>
      <c r="O239" s="345">
        <f>O237-O235</f>
        <v>26573</v>
      </c>
      <c r="P239" s="39"/>
      <c r="Q239" s="166" t="s">
        <v>182</v>
      </c>
      <c r="R239" s="167">
        <v>1200.0</v>
      </c>
      <c r="S239" s="167">
        <v>1200.0</v>
      </c>
      <c r="T239" s="167">
        <v>1200.0</v>
      </c>
      <c r="U239" s="167">
        <v>1200.0</v>
      </c>
      <c r="V239" s="167">
        <v>1200.0</v>
      </c>
      <c r="W239" s="167">
        <v>1200.0</v>
      </c>
      <c r="X239" s="167">
        <v>1200.0</v>
      </c>
      <c r="Y239" s="167">
        <v>1200.0</v>
      </c>
      <c r="Z239" s="167">
        <v>1200.0</v>
      </c>
      <c r="AA239" s="167">
        <v>1200.0</v>
      </c>
      <c r="AB239" s="167">
        <v>1200.0</v>
      </c>
      <c r="AC239" s="167">
        <v>1200.0</v>
      </c>
      <c r="AD239" s="206" t="s">
        <v>190</v>
      </c>
      <c r="AE239" s="337">
        <f>AE237-AE235</f>
        <v>9738</v>
      </c>
      <c r="AF239" s="39"/>
      <c r="AG239" s="166" t="s">
        <v>182</v>
      </c>
      <c r="AH239" s="175">
        <f t="shared" ref="AH239:AS239" si="619">AH242*5%/12</f>
        <v>2627.243274</v>
      </c>
      <c r="AI239" s="175">
        <f t="shared" si="619"/>
        <v>2616.296427</v>
      </c>
      <c r="AJ239" s="175">
        <f t="shared" si="619"/>
        <v>2605.395192</v>
      </c>
      <c r="AK239" s="175">
        <f t="shared" si="619"/>
        <v>2594.539379</v>
      </c>
      <c r="AL239" s="175">
        <f t="shared" si="619"/>
        <v>2583.728798</v>
      </c>
      <c r="AM239" s="175">
        <f t="shared" si="619"/>
        <v>2572.963262</v>
      </c>
      <c r="AN239" s="175">
        <f t="shared" si="619"/>
        <v>2562.242581</v>
      </c>
      <c r="AO239" s="175">
        <f t="shared" si="619"/>
        <v>2551.566571</v>
      </c>
      <c r="AP239" s="175">
        <f t="shared" si="619"/>
        <v>2540.935043</v>
      </c>
      <c r="AQ239" s="175">
        <f t="shared" si="619"/>
        <v>2530.347814</v>
      </c>
      <c r="AR239" s="175">
        <f t="shared" si="619"/>
        <v>2519.804698</v>
      </c>
      <c r="AS239" s="175">
        <f t="shared" si="619"/>
        <v>2509.305512</v>
      </c>
      <c r="AT239" s="202" t="s">
        <v>190</v>
      </c>
      <c r="AU239" s="199">
        <f>SUM(AH235:AS235)</f>
        <v>55075.98629</v>
      </c>
      <c r="AV239" s="39"/>
      <c r="AW239" s="166" t="s">
        <v>182</v>
      </c>
      <c r="AX239" s="167">
        <v>1200.0</v>
      </c>
      <c r="AY239" s="167">
        <v>1200.0</v>
      </c>
      <c r="AZ239" s="167">
        <v>1200.0</v>
      </c>
      <c r="BA239" s="167">
        <v>1200.0</v>
      </c>
      <c r="BB239" s="167">
        <v>1200.0</v>
      </c>
      <c r="BC239" s="167">
        <v>1200.0</v>
      </c>
      <c r="BD239" s="167">
        <v>1200.0</v>
      </c>
      <c r="BE239" s="167">
        <v>1200.0</v>
      </c>
      <c r="BF239" s="167">
        <v>1200.0</v>
      </c>
      <c r="BG239" s="167">
        <v>1200.0</v>
      </c>
      <c r="BH239" s="167">
        <v>1200.0</v>
      </c>
      <c r="BI239" s="167">
        <v>1200.0</v>
      </c>
      <c r="BJ239" s="202" t="s">
        <v>190</v>
      </c>
      <c r="BK239" s="346">
        <f>BK237-BK235</f>
        <v>13179</v>
      </c>
      <c r="BL239" s="39"/>
      <c r="BM239" s="166" t="s">
        <v>182</v>
      </c>
      <c r="BN239" s="167">
        <v>1200.0</v>
      </c>
      <c r="BO239" s="167">
        <v>1200.0</v>
      </c>
      <c r="BP239" s="167">
        <v>1200.0</v>
      </c>
      <c r="BQ239" s="167">
        <v>1200.0</v>
      </c>
      <c r="BR239" s="167">
        <v>1200.0</v>
      </c>
      <c r="BS239" s="167">
        <v>1200.0</v>
      </c>
      <c r="BT239" s="167">
        <v>1200.0</v>
      </c>
      <c r="BU239" s="167">
        <v>1200.0</v>
      </c>
      <c r="BV239" s="167">
        <v>1200.0</v>
      </c>
      <c r="BW239" s="167">
        <v>1200.0</v>
      </c>
      <c r="BX239" s="167">
        <v>1200.0</v>
      </c>
      <c r="BY239" s="167">
        <v>1200.0</v>
      </c>
      <c r="BZ239" s="202" t="s">
        <v>190</v>
      </c>
      <c r="CA239" s="193">
        <f>CA237-CA235</f>
        <v>38624.5</v>
      </c>
      <c r="CB239" s="39"/>
      <c r="CC239" s="166" t="s">
        <v>182</v>
      </c>
      <c r="CD239" s="167">
        <v>1200.0</v>
      </c>
      <c r="CE239" s="167">
        <v>1200.0</v>
      </c>
      <c r="CF239" s="167">
        <v>1200.0</v>
      </c>
      <c r="CG239" s="167">
        <v>1200.0</v>
      </c>
      <c r="CH239" s="167">
        <v>1200.0</v>
      </c>
      <c r="CI239" s="167">
        <v>1200.0</v>
      </c>
      <c r="CJ239" s="167">
        <v>1200.0</v>
      </c>
      <c r="CK239" s="167">
        <v>1200.0</v>
      </c>
      <c r="CL239" s="167">
        <v>1200.0</v>
      </c>
      <c r="CM239" s="167">
        <v>1200.0</v>
      </c>
      <c r="CN239" s="167">
        <v>1200.0</v>
      </c>
      <c r="CO239" s="167">
        <v>1200.0</v>
      </c>
      <c r="CP239" s="174" t="s">
        <v>183</v>
      </c>
      <c r="CQ239" s="199">
        <f>SUM(CD235:CO235)</f>
        <v>8430</v>
      </c>
      <c r="CR239" s="39"/>
    </row>
    <row r="240" ht="15.75" customHeight="1">
      <c r="A240" s="166" t="s">
        <v>184</v>
      </c>
      <c r="B240" s="167">
        <f t="shared" ref="B240:M240" si="620">B242*3.5%/12</f>
        <v>1062.833333</v>
      </c>
      <c r="C240" s="167">
        <f t="shared" si="620"/>
        <v>1059.333333</v>
      </c>
      <c r="D240" s="167">
        <f t="shared" si="620"/>
        <v>1055.833333</v>
      </c>
      <c r="E240" s="167">
        <f t="shared" si="620"/>
        <v>1052.333333</v>
      </c>
      <c r="F240" s="167">
        <f t="shared" si="620"/>
        <v>1048.833333</v>
      </c>
      <c r="G240" s="167">
        <f t="shared" si="620"/>
        <v>1045.333333</v>
      </c>
      <c r="H240" s="167">
        <f t="shared" si="620"/>
        <v>1041.833333</v>
      </c>
      <c r="I240" s="167">
        <f t="shared" si="620"/>
        <v>1038.333333</v>
      </c>
      <c r="J240" s="167">
        <f t="shared" si="620"/>
        <v>1034.833333</v>
      </c>
      <c r="K240" s="167">
        <f t="shared" si="620"/>
        <v>1031.333333</v>
      </c>
      <c r="L240" s="167">
        <f t="shared" si="620"/>
        <v>1027.833333</v>
      </c>
      <c r="M240" s="167">
        <f t="shared" si="620"/>
        <v>1024.333333</v>
      </c>
      <c r="N240" s="336" t="s">
        <v>36</v>
      </c>
      <c r="O240" s="336" t="s">
        <v>36</v>
      </c>
      <c r="P240" s="39"/>
      <c r="Q240" s="166" t="s">
        <v>184</v>
      </c>
      <c r="R240" s="167">
        <f t="shared" ref="R240:AC240" si="621">R242*3.5%/12</f>
        <v>2465.75</v>
      </c>
      <c r="S240" s="167">
        <f t="shared" si="621"/>
        <v>2462.25</v>
      </c>
      <c r="T240" s="167">
        <f t="shared" si="621"/>
        <v>2458.75</v>
      </c>
      <c r="U240" s="167">
        <f t="shared" si="621"/>
        <v>2455.25</v>
      </c>
      <c r="V240" s="167">
        <f t="shared" si="621"/>
        <v>2451.75</v>
      </c>
      <c r="W240" s="167">
        <f t="shared" si="621"/>
        <v>2448.25</v>
      </c>
      <c r="X240" s="167">
        <f t="shared" si="621"/>
        <v>2444.75</v>
      </c>
      <c r="Y240" s="167">
        <f t="shared" si="621"/>
        <v>2441.25</v>
      </c>
      <c r="Z240" s="167">
        <f t="shared" si="621"/>
        <v>2437.75</v>
      </c>
      <c r="AA240" s="167">
        <f t="shared" si="621"/>
        <v>2434.25</v>
      </c>
      <c r="AB240" s="167">
        <f t="shared" si="621"/>
        <v>2430.75</v>
      </c>
      <c r="AC240" s="167">
        <f t="shared" si="621"/>
        <v>2427.25</v>
      </c>
      <c r="AD240" s="336" t="s">
        <v>36</v>
      </c>
      <c r="AE240" s="342" t="s">
        <v>36</v>
      </c>
      <c r="AF240" s="39"/>
      <c r="AG240" s="166" t="s">
        <v>184</v>
      </c>
      <c r="AH240" s="175">
        <f t="shared" ref="AH240:AS240" si="622">AH242*3.5%/12</f>
        <v>1839.070292</v>
      </c>
      <c r="AI240" s="175">
        <f t="shared" si="622"/>
        <v>1831.407499</v>
      </c>
      <c r="AJ240" s="175">
        <f t="shared" si="622"/>
        <v>1823.776635</v>
      </c>
      <c r="AK240" s="175">
        <f t="shared" si="622"/>
        <v>1816.177565</v>
      </c>
      <c r="AL240" s="175">
        <f t="shared" si="622"/>
        <v>1808.610159</v>
      </c>
      <c r="AM240" s="175">
        <f t="shared" si="622"/>
        <v>1801.074283</v>
      </c>
      <c r="AN240" s="175">
        <f t="shared" si="622"/>
        <v>1793.569807</v>
      </c>
      <c r="AO240" s="175">
        <f t="shared" si="622"/>
        <v>1786.096599</v>
      </c>
      <c r="AP240" s="175">
        <f t="shared" si="622"/>
        <v>1778.65453</v>
      </c>
      <c r="AQ240" s="175">
        <f t="shared" si="622"/>
        <v>1771.24347</v>
      </c>
      <c r="AR240" s="175">
        <f t="shared" si="622"/>
        <v>1763.863289</v>
      </c>
      <c r="AS240" s="175">
        <f t="shared" si="622"/>
        <v>1756.513858</v>
      </c>
      <c r="AT240" s="169"/>
      <c r="AU240" s="204"/>
      <c r="AV240" s="39"/>
      <c r="AW240" s="166" t="s">
        <v>184</v>
      </c>
      <c r="AX240" s="175">
        <f t="shared" ref="AX240:BI240" si="623">AX242*3.5%/12</f>
        <v>4179</v>
      </c>
      <c r="AY240" s="175">
        <f t="shared" si="623"/>
        <v>4175.5</v>
      </c>
      <c r="AZ240" s="175">
        <f t="shared" si="623"/>
        <v>4172</v>
      </c>
      <c r="BA240" s="175">
        <f t="shared" si="623"/>
        <v>4168.5</v>
      </c>
      <c r="BB240" s="175">
        <f t="shared" si="623"/>
        <v>4165</v>
      </c>
      <c r="BC240" s="175">
        <f t="shared" si="623"/>
        <v>4161.5</v>
      </c>
      <c r="BD240" s="175">
        <f t="shared" si="623"/>
        <v>4158</v>
      </c>
      <c r="BE240" s="175">
        <f t="shared" si="623"/>
        <v>4154.5</v>
      </c>
      <c r="BF240" s="175">
        <f t="shared" si="623"/>
        <v>4151</v>
      </c>
      <c r="BG240" s="175">
        <f t="shared" si="623"/>
        <v>4147.5</v>
      </c>
      <c r="BH240" s="175">
        <f t="shared" si="623"/>
        <v>4144</v>
      </c>
      <c r="BI240" s="175">
        <f t="shared" si="623"/>
        <v>4140.5</v>
      </c>
      <c r="BJ240" s="169"/>
      <c r="BK240" s="343"/>
      <c r="BL240" s="39"/>
      <c r="BM240" s="166" t="s">
        <v>184</v>
      </c>
      <c r="BN240" s="175">
        <f t="shared" ref="BN240:BY240" si="624">BN242*3.5%/12</f>
        <v>2658.541667</v>
      </c>
      <c r="BO240" s="175">
        <f t="shared" si="624"/>
        <v>2655.041667</v>
      </c>
      <c r="BP240" s="175">
        <f t="shared" si="624"/>
        <v>2651.541667</v>
      </c>
      <c r="BQ240" s="175">
        <f t="shared" si="624"/>
        <v>2648.041667</v>
      </c>
      <c r="BR240" s="175">
        <f t="shared" si="624"/>
        <v>2644.541667</v>
      </c>
      <c r="BS240" s="175">
        <f t="shared" si="624"/>
        <v>2641.041667</v>
      </c>
      <c r="BT240" s="175">
        <f t="shared" si="624"/>
        <v>2637.541667</v>
      </c>
      <c r="BU240" s="175">
        <f t="shared" si="624"/>
        <v>2634.041667</v>
      </c>
      <c r="BV240" s="175">
        <f t="shared" si="624"/>
        <v>2630.541667</v>
      </c>
      <c r="BW240" s="175">
        <f t="shared" si="624"/>
        <v>2627.041667</v>
      </c>
      <c r="BX240" s="175">
        <f t="shared" si="624"/>
        <v>2623.541667</v>
      </c>
      <c r="BY240" s="175">
        <f t="shared" si="624"/>
        <v>2620.041667</v>
      </c>
      <c r="BZ240" s="169"/>
      <c r="CA240" s="185"/>
      <c r="CB240" s="39"/>
      <c r="CC240" s="166" t="s">
        <v>184</v>
      </c>
      <c r="CD240" s="175">
        <f t="shared" ref="CD240:CO240" si="625">CD242*5%/12</f>
        <v>-530</v>
      </c>
      <c r="CE240" s="175">
        <f t="shared" si="625"/>
        <v>-535</v>
      </c>
      <c r="CF240" s="175">
        <f t="shared" si="625"/>
        <v>-540</v>
      </c>
      <c r="CG240" s="175">
        <f t="shared" si="625"/>
        <v>-545</v>
      </c>
      <c r="CH240" s="175">
        <f t="shared" si="625"/>
        <v>-550</v>
      </c>
      <c r="CI240" s="175">
        <f t="shared" si="625"/>
        <v>-555</v>
      </c>
      <c r="CJ240" s="175">
        <f t="shared" si="625"/>
        <v>-560</v>
      </c>
      <c r="CK240" s="175">
        <f t="shared" si="625"/>
        <v>-565</v>
      </c>
      <c r="CL240" s="175">
        <f t="shared" si="625"/>
        <v>-570</v>
      </c>
      <c r="CM240" s="175">
        <f t="shared" si="625"/>
        <v>-575</v>
      </c>
      <c r="CN240" s="175">
        <f t="shared" si="625"/>
        <v>-580</v>
      </c>
      <c r="CO240" s="175">
        <f t="shared" si="625"/>
        <v>-585</v>
      </c>
      <c r="CP240" s="176"/>
      <c r="CQ240" s="204"/>
      <c r="CR240" s="39"/>
    </row>
    <row r="241" ht="16.5" customHeight="1">
      <c r="A241" s="166" t="s">
        <v>185</v>
      </c>
      <c r="B241" s="167">
        <f t="shared" ref="B241:M241" si="626">B239+B240</f>
        <v>2262.833333</v>
      </c>
      <c r="C241" s="167">
        <f t="shared" si="626"/>
        <v>2259.333333</v>
      </c>
      <c r="D241" s="167">
        <f t="shared" si="626"/>
        <v>2255.833333</v>
      </c>
      <c r="E241" s="167">
        <f t="shared" si="626"/>
        <v>2252.333333</v>
      </c>
      <c r="F241" s="167">
        <f t="shared" si="626"/>
        <v>2248.833333</v>
      </c>
      <c r="G241" s="167">
        <f t="shared" si="626"/>
        <v>2245.333333</v>
      </c>
      <c r="H241" s="167">
        <f t="shared" si="626"/>
        <v>2241.833333</v>
      </c>
      <c r="I241" s="167">
        <f t="shared" si="626"/>
        <v>2238.333333</v>
      </c>
      <c r="J241" s="167">
        <f t="shared" si="626"/>
        <v>2234.833333</v>
      </c>
      <c r="K241" s="167">
        <f t="shared" si="626"/>
        <v>2231.333333</v>
      </c>
      <c r="L241" s="167">
        <f t="shared" si="626"/>
        <v>2227.833333</v>
      </c>
      <c r="M241" s="167">
        <f t="shared" si="626"/>
        <v>2224.333333</v>
      </c>
      <c r="N241" s="53" t="s">
        <v>185</v>
      </c>
      <c r="O241" s="340">
        <f>SUM(B241:M241)</f>
        <v>26923</v>
      </c>
      <c r="P241" s="39"/>
      <c r="Q241" s="166" t="s">
        <v>185</v>
      </c>
      <c r="R241" s="167">
        <f t="shared" ref="R241:AC241" si="627">R239+R240</f>
        <v>3665.75</v>
      </c>
      <c r="S241" s="167">
        <f t="shared" si="627"/>
        <v>3662.25</v>
      </c>
      <c r="T241" s="167">
        <f t="shared" si="627"/>
        <v>3658.75</v>
      </c>
      <c r="U241" s="167">
        <f t="shared" si="627"/>
        <v>3655.25</v>
      </c>
      <c r="V241" s="167">
        <f t="shared" si="627"/>
        <v>3651.75</v>
      </c>
      <c r="W241" s="167">
        <f t="shared" si="627"/>
        <v>3648.25</v>
      </c>
      <c r="X241" s="167">
        <f t="shared" si="627"/>
        <v>3644.75</v>
      </c>
      <c r="Y241" s="167">
        <f t="shared" si="627"/>
        <v>3641.25</v>
      </c>
      <c r="Z241" s="167">
        <f t="shared" si="627"/>
        <v>3637.75</v>
      </c>
      <c r="AA241" s="167">
        <f t="shared" si="627"/>
        <v>3634.25</v>
      </c>
      <c r="AB241" s="167">
        <f t="shared" si="627"/>
        <v>3630.75</v>
      </c>
      <c r="AC241" s="167">
        <f t="shared" si="627"/>
        <v>3627.25</v>
      </c>
      <c r="AD241" s="53" t="s">
        <v>185</v>
      </c>
      <c r="AE241" s="337">
        <f>SUM(R241:AC241)</f>
        <v>43758</v>
      </c>
      <c r="AF241" s="39"/>
      <c r="AG241" s="166" t="s">
        <v>185</v>
      </c>
      <c r="AH241" s="175">
        <f t="shared" ref="AH241:AS241" si="628">AH240+AH239</f>
        <v>4466.313566</v>
      </c>
      <c r="AI241" s="175">
        <f t="shared" si="628"/>
        <v>4447.703927</v>
      </c>
      <c r="AJ241" s="175">
        <f t="shared" si="628"/>
        <v>4429.171827</v>
      </c>
      <c r="AK241" s="175">
        <f t="shared" si="628"/>
        <v>4410.716944</v>
      </c>
      <c r="AL241" s="175">
        <f t="shared" si="628"/>
        <v>4392.338957</v>
      </c>
      <c r="AM241" s="175">
        <f t="shared" si="628"/>
        <v>4374.037545</v>
      </c>
      <c r="AN241" s="175">
        <f t="shared" si="628"/>
        <v>4355.812388</v>
      </c>
      <c r="AO241" s="175">
        <f t="shared" si="628"/>
        <v>4337.66317</v>
      </c>
      <c r="AP241" s="175">
        <f t="shared" si="628"/>
        <v>4319.589573</v>
      </c>
      <c r="AQ241" s="175">
        <f t="shared" si="628"/>
        <v>4301.591284</v>
      </c>
      <c r="AR241" s="175">
        <f t="shared" si="628"/>
        <v>4283.667987</v>
      </c>
      <c r="AS241" s="175">
        <f t="shared" si="628"/>
        <v>4265.81937</v>
      </c>
      <c r="AT241" s="180" t="s">
        <v>185</v>
      </c>
      <c r="AU241" s="199">
        <f>SUM(AH241:AS241)</f>
        <v>52384.42654</v>
      </c>
      <c r="AV241" s="39"/>
      <c r="AW241" s="166" t="s">
        <v>185</v>
      </c>
      <c r="AX241" s="175">
        <f t="shared" ref="AX241:BI241" si="629">AX240+AX239</f>
        <v>5379</v>
      </c>
      <c r="AY241" s="175">
        <f t="shared" si="629"/>
        <v>5375.5</v>
      </c>
      <c r="AZ241" s="175">
        <f t="shared" si="629"/>
        <v>5372</v>
      </c>
      <c r="BA241" s="175">
        <f t="shared" si="629"/>
        <v>5368.5</v>
      </c>
      <c r="BB241" s="175">
        <f t="shared" si="629"/>
        <v>5365</v>
      </c>
      <c r="BC241" s="175">
        <f t="shared" si="629"/>
        <v>5361.5</v>
      </c>
      <c r="BD241" s="175">
        <f t="shared" si="629"/>
        <v>5358</v>
      </c>
      <c r="BE241" s="175">
        <f t="shared" si="629"/>
        <v>5354.5</v>
      </c>
      <c r="BF241" s="175">
        <f t="shared" si="629"/>
        <v>5351</v>
      </c>
      <c r="BG241" s="175">
        <f t="shared" si="629"/>
        <v>5347.5</v>
      </c>
      <c r="BH241" s="175">
        <f t="shared" si="629"/>
        <v>5344</v>
      </c>
      <c r="BI241" s="175">
        <f t="shared" si="629"/>
        <v>5340.5</v>
      </c>
      <c r="BJ241" s="180" t="s">
        <v>185</v>
      </c>
      <c r="BK241" s="341">
        <f>SUM(AX241:BI241)</f>
        <v>64317</v>
      </c>
      <c r="BL241" s="39"/>
      <c r="BM241" s="166" t="s">
        <v>185</v>
      </c>
      <c r="BN241" s="175">
        <f t="shared" ref="BN241:BY241" si="630">BN240+BN239</f>
        <v>3858.541667</v>
      </c>
      <c r="BO241" s="175">
        <f t="shared" si="630"/>
        <v>3855.041667</v>
      </c>
      <c r="BP241" s="175">
        <f t="shared" si="630"/>
        <v>3851.541667</v>
      </c>
      <c r="BQ241" s="175">
        <f t="shared" si="630"/>
        <v>3848.041667</v>
      </c>
      <c r="BR241" s="175">
        <f t="shared" si="630"/>
        <v>3844.541667</v>
      </c>
      <c r="BS241" s="175">
        <f t="shared" si="630"/>
        <v>3841.041667</v>
      </c>
      <c r="BT241" s="175">
        <f t="shared" si="630"/>
        <v>3837.541667</v>
      </c>
      <c r="BU241" s="175">
        <f t="shared" si="630"/>
        <v>3834.041667</v>
      </c>
      <c r="BV241" s="175">
        <f t="shared" si="630"/>
        <v>3830.541667</v>
      </c>
      <c r="BW241" s="175">
        <f t="shared" si="630"/>
        <v>3827.041667</v>
      </c>
      <c r="BX241" s="175">
        <f t="shared" si="630"/>
        <v>3823.541667</v>
      </c>
      <c r="BY241" s="175">
        <f t="shared" si="630"/>
        <v>3820.041667</v>
      </c>
      <c r="BZ241" s="180" t="s">
        <v>185</v>
      </c>
      <c r="CA241" s="183">
        <f>SUM(BN241:BY241)</f>
        <v>46071.5</v>
      </c>
      <c r="CB241" s="39"/>
      <c r="CC241" s="166" t="s">
        <v>185</v>
      </c>
      <c r="CD241" s="175">
        <f t="shared" ref="CD241:CO241" si="631">CD240+CD239</f>
        <v>670</v>
      </c>
      <c r="CE241" s="175">
        <f t="shared" si="631"/>
        <v>665</v>
      </c>
      <c r="CF241" s="175">
        <f t="shared" si="631"/>
        <v>660</v>
      </c>
      <c r="CG241" s="175">
        <f t="shared" si="631"/>
        <v>655</v>
      </c>
      <c r="CH241" s="175">
        <f t="shared" si="631"/>
        <v>650</v>
      </c>
      <c r="CI241" s="175">
        <f t="shared" si="631"/>
        <v>645</v>
      </c>
      <c r="CJ241" s="175">
        <f t="shared" si="631"/>
        <v>640</v>
      </c>
      <c r="CK241" s="175">
        <f t="shared" si="631"/>
        <v>635</v>
      </c>
      <c r="CL241" s="175">
        <f t="shared" si="631"/>
        <v>630</v>
      </c>
      <c r="CM241" s="175">
        <f t="shared" si="631"/>
        <v>625</v>
      </c>
      <c r="CN241" s="175">
        <f t="shared" si="631"/>
        <v>620</v>
      </c>
      <c r="CO241" s="175">
        <f t="shared" si="631"/>
        <v>615</v>
      </c>
      <c r="CP241" s="174" t="s">
        <v>185</v>
      </c>
      <c r="CQ241" s="199">
        <f>SUM(CD241:CO241)</f>
        <v>7710</v>
      </c>
      <c r="CR241" s="39"/>
    </row>
    <row r="242" ht="15.75" customHeight="1">
      <c r="A242" s="166" t="s">
        <v>186</v>
      </c>
      <c r="B242" s="167">
        <f>M236-M233</f>
        <v>364400</v>
      </c>
      <c r="C242" s="167">
        <f t="shared" ref="C242:M242" si="632">B242-B239</f>
        <v>363200</v>
      </c>
      <c r="D242" s="167">
        <f t="shared" si="632"/>
        <v>362000</v>
      </c>
      <c r="E242" s="167">
        <f t="shared" si="632"/>
        <v>360800</v>
      </c>
      <c r="F242" s="167">
        <f t="shared" si="632"/>
        <v>359600</v>
      </c>
      <c r="G242" s="167">
        <f t="shared" si="632"/>
        <v>358400</v>
      </c>
      <c r="H242" s="167">
        <f t="shared" si="632"/>
        <v>357200</v>
      </c>
      <c r="I242" s="167">
        <f t="shared" si="632"/>
        <v>356000</v>
      </c>
      <c r="J242" s="167">
        <f t="shared" si="632"/>
        <v>354800</v>
      </c>
      <c r="K242" s="167">
        <f t="shared" si="632"/>
        <v>353600</v>
      </c>
      <c r="L242" s="167">
        <f t="shared" si="632"/>
        <v>352400</v>
      </c>
      <c r="M242" s="167">
        <f t="shared" si="632"/>
        <v>351200</v>
      </c>
      <c r="N242" s="336" t="s">
        <v>36</v>
      </c>
      <c r="O242" s="336" t="s">
        <v>36</v>
      </c>
      <c r="P242" s="39"/>
      <c r="Q242" s="166" t="s">
        <v>186</v>
      </c>
      <c r="R242" s="167">
        <f>AC236-AC233</f>
        <v>845400</v>
      </c>
      <c r="S242" s="167">
        <f t="shared" ref="S242:AC242" si="633">R242-R239</f>
        <v>844200</v>
      </c>
      <c r="T242" s="167">
        <f t="shared" si="633"/>
        <v>843000</v>
      </c>
      <c r="U242" s="167">
        <f t="shared" si="633"/>
        <v>841800</v>
      </c>
      <c r="V242" s="167">
        <f t="shared" si="633"/>
        <v>840600</v>
      </c>
      <c r="W242" s="167">
        <f t="shared" si="633"/>
        <v>839400</v>
      </c>
      <c r="X242" s="167">
        <f t="shared" si="633"/>
        <v>838200</v>
      </c>
      <c r="Y242" s="167">
        <f t="shared" si="633"/>
        <v>837000</v>
      </c>
      <c r="Z242" s="167">
        <f t="shared" si="633"/>
        <v>835800</v>
      </c>
      <c r="AA242" s="167">
        <f t="shared" si="633"/>
        <v>834600</v>
      </c>
      <c r="AB242" s="167">
        <f t="shared" si="633"/>
        <v>833400</v>
      </c>
      <c r="AC242" s="167">
        <f t="shared" si="633"/>
        <v>832200</v>
      </c>
      <c r="AD242" s="336" t="s">
        <v>36</v>
      </c>
      <c r="AE242" s="342" t="s">
        <v>36</v>
      </c>
      <c r="AF242" s="39"/>
      <c r="AG242" s="166" t="s">
        <v>186</v>
      </c>
      <c r="AH242" s="175">
        <f>AS236-AS233</f>
        <v>630538.3858</v>
      </c>
      <c r="AI242" s="175">
        <f t="shared" ref="AI242:AS242" si="634">AH242-AH239</f>
        <v>627911.1426</v>
      </c>
      <c r="AJ242" s="175">
        <f t="shared" si="634"/>
        <v>625294.8461</v>
      </c>
      <c r="AK242" s="175">
        <f t="shared" si="634"/>
        <v>622689.451</v>
      </c>
      <c r="AL242" s="175">
        <f t="shared" si="634"/>
        <v>620094.9116</v>
      </c>
      <c r="AM242" s="175">
        <f t="shared" si="634"/>
        <v>617511.1828</v>
      </c>
      <c r="AN242" s="175">
        <f t="shared" si="634"/>
        <v>614938.2195</v>
      </c>
      <c r="AO242" s="175">
        <f t="shared" si="634"/>
        <v>612375.9769</v>
      </c>
      <c r="AP242" s="175">
        <f t="shared" si="634"/>
        <v>609824.4104</v>
      </c>
      <c r="AQ242" s="175">
        <f t="shared" si="634"/>
        <v>607283.4753</v>
      </c>
      <c r="AR242" s="175">
        <f t="shared" si="634"/>
        <v>604753.1275</v>
      </c>
      <c r="AS242" s="175">
        <f t="shared" si="634"/>
        <v>602233.3228</v>
      </c>
      <c r="AT242" s="169"/>
      <c r="AU242" s="200"/>
      <c r="AV242" s="39"/>
      <c r="AW242" s="166" t="s">
        <v>186</v>
      </c>
      <c r="AX242" s="175">
        <f>BI236-BI233</f>
        <v>1432800</v>
      </c>
      <c r="AY242" s="175">
        <f t="shared" ref="AY242:BI242" si="635">AX242-AX239</f>
        <v>1431600</v>
      </c>
      <c r="AZ242" s="175">
        <f t="shared" si="635"/>
        <v>1430400</v>
      </c>
      <c r="BA242" s="175">
        <f t="shared" si="635"/>
        <v>1429200</v>
      </c>
      <c r="BB242" s="175">
        <f t="shared" si="635"/>
        <v>1428000</v>
      </c>
      <c r="BC242" s="175">
        <f t="shared" si="635"/>
        <v>1426800</v>
      </c>
      <c r="BD242" s="175">
        <f t="shared" si="635"/>
        <v>1425600</v>
      </c>
      <c r="BE242" s="175">
        <f t="shared" si="635"/>
        <v>1424400</v>
      </c>
      <c r="BF242" s="175">
        <f t="shared" si="635"/>
        <v>1423200</v>
      </c>
      <c r="BG242" s="175">
        <f t="shared" si="635"/>
        <v>1422000</v>
      </c>
      <c r="BH242" s="175">
        <f t="shared" si="635"/>
        <v>1420800</v>
      </c>
      <c r="BI242" s="175">
        <f t="shared" si="635"/>
        <v>1419600</v>
      </c>
      <c r="BJ242" s="169"/>
      <c r="BK242" s="343"/>
      <c r="BL242" s="39"/>
      <c r="BM242" s="166" t="s">
        <v>186</v>
      </c>
      <c r="BN242" s="175">
        <f>BY236-BY233</f>
        <v>911500</v>
      </c>
      <c r="BO242" s="175">
        <f t="shared" ref="BO242:BY242" si="636">BN242-BN239</f>
        <v>910300</v>
      </c>
      <c r="BP242" s="175">
        <f t="shared" si="636"/>
        <v>909100</v>
      </c>
      <c r="BQ242" s="175">
        <f t="shared" si="636"/>
        <v>907900</v>
      </c>
      <c r="BR242" s="175">
        <f t="shared" si="636"/>
        <v>906700</v>
      </c>
      <c r="BS242" s="175">
        <f t="shared" si="636"/>
        <v>905500</v>
      </c>
      <c r="BT242" s="175">
        <f t="shared" si="636"/>
        <v>904300</v>
      </c>
      <c r="BU242" s="175">
        <f t="shared" si="636"/>
        <v>903100</v>
      </c>
      <c r="BV242" s="175">
        <f t="shared" si="636"/>
        <v>901900</v>
      </c>
      <c r="BW242" s="175">
        <f t="shared" si="636"/>
        <v>900700</v>
      </c>
      <c r="BX242" s="175">
        <f t="shared" si="636"/>
        <v>899500</v>
      </c>
      <c r="BY242" s="175">
        <f t="shared" si="636"/>
        <v>898300</v>
      </c>
      <c r="BZ242" s="169"/>
      <c r="CA242" s="185"/>
      <c r="CB242" s="39"/>
      <c r="CC242" s="166" t="s">
        <v>186</v>
      </c>
      <c r="CD242" s="175">
        <f>CO236-CO233</f>
        <v>-127200</v>
      </c>
      <c r="CE242" s="175">
        <f t="shared" ref="CE242:CO242" si="637">CD242-CD239</f>
        <v>-128400</v>
      </c>
      <c r="CF242" s="175">
        <f t="shared" si="637"/>
        <v>-129600</v>
      </c>
      <c r="CG242" s="175">
        <f t="shared" si="637"/>
        <v>-130800</v>
      </c>
      <c r="CH242" s="175">
        <f t="shared" si="637"/>
        <v>-132000</v>
      </c>
      <c r="CI242" s="175">
        <f t="shared" si="637"/>
        <v>-133200</v>
      </c>
      <c r="CJ242" s="175">
        <f t="shared" si="637"/>
        <v>-134400</v>
      </c>
      <c r="CK242" s="175">
        <f t="shared" si="637"/>
        <v>-135600</v>
      </c>
      <c r="CL242" s="175">
        <f t="shared" si="637"/>
        <v>-136800</v>
      </c>
      <c r="CM242" s="175">
        <f t="shared" si="637"/>
        <v>-138000</v>
      </c>
      <c r="CN242" s="175">
        <f t="shared" si="637"/>
        <v>-139200</v>
      </c>
      <c r="CO242" s="175">
        <f t="shared" si="637"/>
        <v>-140400</v>
      </c>
      <c r="CP242" s="186"/>
      <c r="CQ242" s="200"/>
      <c r="CR242" s="39"/>
    </row>
    <row r="243" ht="16.5" customHeight="1">
      <c r="A243" s="166" t="s">
        <v>187</v>
      </c>
      <c r="B243" s="167">
        <v>4500.0</v>
      </c>
      <c r="C243" s="167">
        <v>4500.0</v>
      </c>
      <c r="D243" s="167">
        <v>4500.0</v>
      </c>
      <c r="E243" s="167">
        <v>4500.0</v>
      </c>
      <c r="F243" s="167">
        <v>4500.0</v>
      </c>
      <c r="G243" s="167">
        <v>4500.0</v>
      </c>
      <c r="H243" s="167">
        <v>4500.0</v>
      </c>
      <c r="I243" s="167">
        <v>4500.0</v>
      </c>
      <c r="J243" s="167">
        <v>4500.0</v>
      </c>
      <c r="K243" s="167">
        <v>4500.0</v>
      </c>
      <c r="L243" s="167">
        <v>4500.0</v>
      </c>
      <c r="M243" s="167">
        <v>4500.0</v>
      </c>
      <c r="N243" s="191"/>
      <c r="O243" s="340">
        <f>SUM(B243:M243)</f>
        <v>54000</v>
      </c>
      <c r="P243" s="39"/>
      <c r="Q243" s="166" t="s">
        <v>187</v>
      </c>
      <c r="R243" s="167">
        <v>4500.0</v>
      </c>
      <c r="S243" s="167">
        <v>4500.0</v>
      </c>
      <c r="T243" s="167">
        <v>4500.0</v>
      </c>
      <c r="U243" s="167">
        <v>4500.0</v>
      </c>
      <c r="V243" s="167">
        <v>4500.0</v>
      </c>
      <c r="W243" s="167">
        <v>4500.0</v>
      </c>
      <c r="X243" s="167">
        <v>4500.0</v>
      </c>
      <c r="Y243" s="167">
        <v>4500.0</v>
      </c>
      <c r="Z243" s="167">
        <v>4500.0</v>
      </c>
      <c r="AA243" s="167">
        <v>4500.0</v>
      </c>
      <c r="AB243" s="167">
        <v>4500.0</v>
      </c>
      <c r="AC243" s="167">
        <v>4500.0</v>
      </c>
      <c r="AD243" s="166" t="s">
        <v>187</v>
      </c>
      <c r="AE243" s="337">
        <f>SUM(R243:AC243)</f>
        <v>54000</v>
      </c>
      <c r="AF243" s="39"/>
      <c r="AG243" s="166" t="s">
        <v>187</v>
      </c>
      <c r="AH243" s="175">
        <v>5100.0</v>
      </c>
      <c r="AI243" s="175">
        <v>5100.0</v>
      </c>
      <c r="AJ243" s="175">
        <v>5100.0</v>
      </c>
      <c r="AK243" s="175">
        <v>5100.0</v>
      </c>
      <c r="AL243" s="175">
        <v>5100.0</v>
      </c>
      <c r="AM243" s="175">
        <v>5100.0</v>
      </c>
      <c r="AN243" s="175">
        <v>5100.0</v>
      </c>
      <c r="AO243" s="175">
        <v>5100.0</v>
      </c>
      <c r="AP243" s="175">
        <v>5100.0</v>
      </c>
      <c r="AQ243" s="175">
        <v>5100.0</v>
      </c>
      <c r="AR243" s="175">
        <v>5100.0</v>
      </c>
      <c r="AS243" s="175">
        <v>5100.0</v>
      </c>
      <c r="AT243" s="180" t="s">
        <v>188</v>
      </c>
      <c r="AU243" s="199">
        <f>SUM(AH243:AS243)</f>
        <v>61200</v>
      </c>
      <c r="AV243" s="39"/>
      <c r="AW243" s="166" t="s">
        <v>187</v>
      </c>
      <c r="AX243" s="175">
        <v>6500.0</v>
      </c>
      <c r="AY243" s="175">
        <v>6500.0</v>
      </c>
      <c r="AZ243" s="175">
        <v>6500.0</v>
      </c>
      <c r="BA243" s="175">
        <v>6500.0</v>
      </c>
      <c r="BB243" s="175">
        <v>6500.0</v>
      </c>
      <c r="BC243" s="175">
        <v>6500.0</v>
      </c>
      <c r="BD243" s="175">
        <v>6500.0</v>
      </c>
      <c r="BE243" s="175">
        <v>6500.0</v>
      </c>
      <c r="BF243" s="175">
        <v>6500.0</v>
      </c>
      <c r="BG243" s="175">
        <v>6500.0</v>
      </c>
      <c r="BH243" s="175">
        <v>6500.0</v>
      </c>
      <c r="BI243" s="175">
        <v>6500.0</v>
      </c>
      <c r="BJ243" s="180" t="s">
        <v>188</v>
      </c>
      <c r="BK243" s="341">
        <f>SUM(AX243:BI243)</f>
        <v>78000</v>
      </c>
      <c r="BL243" s="39"/>
      <c r="BM243" s="166" t="s">
        <v>187</v>
      </c>
      <c r="BN243" s="175">
        <v>7100.0</v>
      </c>
      <c r="BO243" s="175">
        <v>7100.0</v>
      </c>
      <c r="BP243" s="175">
        <v>7100.0</v>
      </c>
      <c r="BQ243" s="175">
        <v>7100.0</v>
      </c>
      <c r="BR243" s="175">
        <v>7100.0</v>
      </c>
      <c r="BS243" s="175">
        <v>7100.0</v>
      </c>
      <c r="BT243" s="175">
        <v>7100.0</v>
      </c>
      <c r="BU243" s="175">
        <v>7100.0</v>
      </c>
      <c r="BV243" s="175">
        <v>7100.0</v>
      </c>
      <c r="BW243" s="175">
        <v>7100.0</v>
      </c>
      <c r="BX243" s="175">
        <v>7100.0</v>
      </c>
      <c r="BY243" s="175">
        <v>7100.0</v>
      </c>
      <c r="BZ243" s="180" t="s">
        <v>188</v>
      </c>
      <c r="CA243" s="183">
        <f>SUM(BN243:BY243)</f>
        <v>85200</v>
      </c>
      <c r="CB243" s="39"/>
      <c r="CC243" s="166" t="s">
        <v>187</v>
      </c>
      <c r="CD243" s="175">
        <v>980000.0</v>
      </c>
      <c r="CE243" s="175">
        <v>980000.0</v>
      </c>
      <c r="CF243" s="175">
        <v>980000.0</v>
      </c>
      <c r="CG243" s="175">
        <v>980000.0</v>
      </c>
      <c r="CH243" s="175">
        <v>980000.0</v>
      </c>
      <c r="CI243" s="175">
        <v>980000.0</v>
      </c>
      <c r="CJ243" s="175">
        <v>980000.0</v>
      </c>
      <c r="CK243" s="175">
        <v>980000.0</v>
      </c>
      <c r="CL243" s="175">
        <v>980000.0</v>
      </c>
      <c r="CM243" s="175">
        <v>980000.0</v>
      </c>
      <c r="CN243" s="175">
        <v>980000.0</v>
      </c>
      <c r="CO243" s="175">
        <v>980000.0</v>
      </c>
      <c r="CP243" s="187" t="s">
        <v>189</v>
      </c>
      <c r="CQ243" s="199">
        <f>SUM(CD243:CO243)</f>
        <v>11760000</v>
      </c>
      <c r="CR243" s="39"/>
    </row>
    <row r="244" ht="15.75" customHeight="1">
      <c r="A244" s="188" t="s">
        <v>169</v>
      </c>
      <c r="B244" s="158" t="s">
        <v>170</v>
      </c>
      <c r="C244" s="158" t="s">
        <v>171</v>
      </c>
      <c r="D244" s="158" t="s">
        <v>172</v>
      </c>
      <c r="E244" s="158" t="s">
        <v>173</v>
      </c>
      <c r="F244" s="158" t="s">
        <v>174</v>
      </c>
      <c r="G244" s="158" t="s">
        <v>175</v>
      </c>
      <c r="H244" s="158" t="s">
        <v>176</v>
      </c>
      <c r="I244" s="158" t="s">
        <v>177</v>
      </c>
      <c r="J244" s="158" t="s">
        <v>178</v>
      </c>
      <c r="K244" s="158" t="s">
        <v>179</v>
      </c>
      <c r="L244" s="158" t="s">
        <v>180</v>
      </c>
      <c r="M244" s="159" t="s">
        <v>181</v>
      </c>
      <c r="N244" s="336" t="s">
        <v>36</v>
      </c>
      <c r="O244" s="336" t="s">
        <v>36</v>
      </c>
      <c r="P244" s="39"/>
      <c r="Q244" s="188" t="s">
        <v>169</v>
      </c>
      <c r="R244" s="158" t="s">
        <v>170</v>
      </c>
      <c r="S244" s="158" t="s">
        <v>171</v>
      </c>
      <c r="T244" s="158" t="s">
        <v>172</v>
      </c>
      <c r="U244" s="158" t="s">
        <v>173</v>
      </c>
      <c r="V244" s="158" t="s">
        <v>174</v>
      </c>
      <c r="W244" s="158" t="s">
        <v>175</v>
      </c>
      <c r="X244" s="158" t="s">
        <v>176</v>
      </c>
      <c r="Y244" s="158" t="s">
        <v>177</v>
      </c>
      <c r="Z244" s="158" t="s">
        <v>178</v>
      </c>
      <c r="AA244" s="158" t="s">
        <v>179</v>
      </c>
      <c r="AB244" s="158" t="s">
        <v>180</v>
      </c>
      <c r="AC244" s="159" t="s">
        <v>181</v>
      </c>
      <c r="AD244" s="336" t="s">
        <v>36</v>
      </c>
      <c r="AE244" s="342" t="s">
        <v>36</v>
      </c>
      <c r="AF244" s="39"/>
      <c r="AG244" s="188" t="s">
        <v>169</v>
      </c>
      <c r="AH244" s="158" t="s">
        <v>170</v>
      </c>
      <c r="AI244" s="158" t="s">
        <v>171</v>
      </c>
      <c r="AJ244" s="158" t="s">
        <v>172</v>
      </c>
      <c r="AK244" s="158" t="s">
        <v>173</v>
      </c>
      <c r="AL244" s="158" t="s">
        <v>174</v>
      </c>
      <c r="AM244" s="158" t="s">
        <v>175</v>
      </c>
      <c r="AN244" s="158" t="s">
        <v>176</v>
      </c>
      <c r="AO244" s="158" t="s">
        <v>177</v>
      </c>
      <c r="AP244" s="158" t="s">
        <v>178</v>
      </c>
      <c r="AQ244" s="158" t="s">
        <v>179</v>
      </c>
      <c r="AR244" s="158" t="s">
        <v>180</v>
      </c>
      <c r="AS244" s="159" t="s">
        <v>181</v>
      </c>
      <c r="AT244" s="169"/>
      <c r="AU244" s="200"/>
      <c r="AV244" s="39"/>
      <c r="AW244" s="188" t="s">
        <v>169</v>
      </c>
      <c r="AX244" s="158" t="s">
        <v>170</v>
      </c>
      <c r="AY244" s="158" t="s">
        <v>171</v>
      </c>
      <c r="AZ244" s="158" t="s">
        <v>172</v>
      </c>
      <c r="BA244" s="158" t="s">
        <v>173</v>
      </c>
      <c r="BB244" s="158" t="s">
        <v>174</v>
      </c>
      <c r="BC244" s="158" t="s">
        <v>175</v>
      </c>
      <c r="BD244" s="158" t="s">
        <v>176</v>
      </c>
      <c r="BE244" s="158" t="s">
        <v>177</v>
      </c>
      <c r="BF244" s="158" t="s">
        <v>178</v>
      </c>
      <c r="BG244" s="158" t="s">
        <v>179</v>
      </c>
      <c r="BH244" s="158" t="s">
        <v>180</v>
      </c>
      <c r="BI244" s="159" t="s">
        <v>181</v>
      </c>
      <c r="BJ244" s="169"/>
      <c r="BK244" s="339"/>
      <c r="BL244" s="39"/>
      <c r="BM244" s="188" t="s">
        <v>169</v>
      </c>
      <c r="BN244" s="158" t="s">
        <v>170</v>
      </c>
      <c r="BO244" s="158" t="s">
        <v>171</v>
      </c>
      <c r="BP244" s="158" t="s">
        <v>172</v>
      </c>
      <c r="BQ244" s="158" t="s">
        <v>173</v>
      </c>
      <c r="BR244" s="158" t="s">
        <v>174</v>
      </c>
      <c r="BS244" s="158" t="s">
        <v>175</v>
      </c>
      <c r="BT244" s="158" t="s">
        <v>176</v>
      </c>
      <c r="BU244" s="158" t="s">
        <v>177</v>
      </c>
      <c r="BV244" s="158" t="s">
        <v>178</v>
      </c>
      <c r="BW244" s="158" t="s">
        <v>179</v>
      </c>
      <c r="BX244" s="158" t="s">
        <v>180</v>
      </c>
      <c r="BY244" s="159" t="s">
        <v>181</v>
      </c>
      <c r="BZ244" s="169"/>
      <c r="CA244" s="185"/>
      <c r="CB244" s="39"/>
      <c r="CC244" s="188" t="s">
        <v>169</v>
      </c>
      <c r="CD244" s="158" t="s">
        <v>170</v>
      </c>
      <c r="CE244" s="158" t="s">
        <v>171</v>
      </c>
      <c r="CF244" s="158" t="s">
        <v>172</v>
      </c>
      <c r="CG244" s="158" t="s">
        <v>173</v>
      </c>
      <c r="CH244" s="158" t="s">
        <v>174</v>
      </c>
      <c r="CI244" s="158" t="s">
        <v>175</v>
      </c>
      <c r="CJ244" s="158" t="s">
        <v>176</v>
      </c>
      <c r="CK244" s="158" t="s">
        <v>177</v>
      </c>
      <c r="CL244" s="158" t="s">
        <v>178</v>
      </c>
      <c r="CM244" s="158" t="s">
        <v>179</v>
      </c>
      <c r="CN244" s="158" t="s">
        <v>180</v>
      </c>
      <c r="CO244" s="159" t="s">
        <v>181</v>
      </c>
      <c r="CP244" s="200"/>
      <c r="CQ244" s="200"/>
      <c r="CR244" s="39"/>
    </row>
    <row r="245" ht="15.75" customHeight="1">
      <c r="A245" s="166" t="s">
        <v>182</v>
      </c>
      <c r="B245" s="167">
        <v>1200.0</v>
      </c>
      <c r="C245" s="167">
        <v>1200.0</v>
      </c>
      <c r="D245" s="167">
        <v>1200.0</v>
      </c>
      <c r="E245" s="167">
        <v>1200.0</v>
      </c>
      <c r="F245" s="167">
        <v>1200.0</v>
      </c>
      <c r="G245" s="167">
        <v>1200.0</v>
      </c>
      <c r="H245" s="167">
        <v>1200.0</v>
      </c>
      <c r="I245" s="167">
        <v>1200.0</v>
      </c>
      <c r="J245" s="167">
        <v>1200.0</v>
      </c>
      <c r="K245" s="167">
        <v>1200.0</v>
      </c>
      <c r="L245" s="167">
        <v>1200.0</v>
      </c>
      <c r="M245" s="167">
        <v>1200.0</v>
      </c>
      <c r="N245" s="53" t="s">
        <v>190</v>
      </c>
      <c r="O245" s="345">
        <f>O243-O241</f>
        <v>27077</v>
      </c>
      <c r="P245" s="39"/>
      <c r="Q245" s="166" t="s">
        <v>182</v>
      </c>
      <c r="R245" s="167">
        <v>1200.0</v>
      </c>
      <c r="S245" s="167">
        <v>1200.0</v>
      </c>
      <c r="T245" s="167">
        <v>1200.0</v>
      </c>
      <c r="U245" s="167">
        <v>1200.0</v>
      </c>
      <c r="V245" s="167">
        <v>1200.0</v>
      </c>
      <c r="W245" s="167">
        <v>1200.0</v>
      </c>
      <c r="X245" s="167">
        <v>1200.0</v>
      </c>
      <c r="Y245" s="167">
        <v>1200.0</v>
      </c>
      <c r="Z245" s="167">
        <v>1200.0</v>
      </c>
      <c r="AA245" s="167">
        <v>1200.0</v>
      </c>
      <c r="AB245" s="167">
        <v>1200.0</v>
      </c>
      <c r="AC245" s="167">
        <v>1200.0</v>
      </c>
      <c r="AD245" s="206" t="s">
        <v>190</v>
      </c>
      <c r="AE245" s="337">
        <f>AE243-AE241</f>
        <v>10242</v>
      </c>
      <c r="AF245" s="39"/>
      <c r="AG245" s="166" t="s">
        <v>182</v>
      </c>
      <c r="AH245" s="175">
        <f t="shared" ref="AH245:AS245" si="638">AH248*5%/12</f>
        <v>2498.850072</v>
      </c>
      <c r="AI245" s="175">
        <f t="shared" si="638"/>
        <v>2488.438197</v>
      </c>
      <c r="AJ245" s="175">
        <f t="shared" si="638"/>
        <v>2478.069704</v>
      </c>
      <c r="AK245" s="175">
        <f t="shared" si="638"/>
        <v>2467.744414</v>
      </c>
      <c r="AL245" s="175">
        <f t="shared" si="638"/>
        <v>2457.462145</v>
      </c>
      <c r="AM245" s="175">
        <f t="shared" si="638"/>
        <v>2447.22272</v>
      </c>
      <c r="AN245" s="175">
        <f t="shared" si="638"/>
        <v>2437.025959</v>
      </c>
      <c r="AO245" s="175">
        <f t="shared" si="638"/>
        <v>2426.871684</v>
      </c>
      <c r="AP245" s="175">
        <f t="shared" si="638"/>
        <v>2416.759718</v>
      </c>
      <c r="AQ245" s="175">
        <f t="shared" si="638"/>
        <v>2406.689886</v>
      </c>
      <c r="AR245" s="175">
        <f t="shared" si="638"/>
        <v>2396.662012</v>
      </c>
      <c r="AS245" s="175">
        <f t="shared" si="638"/>
        <v>2386.67592</v>
      </c>
      <c r="AT245" s="206" t="s">
        <v>190</v>
      </c>
      <c r="AU245" s="299">
        <f>AU243-AU241</f>
        <v>8815.573463</v>
      </c>
      <c r="AV245" s="39"/>
      <c r="AW245" s="166" t="s">
        <v>182</v>
      </c>
      <c r="AX245" s="167">
        <v>1200.0</v>
      </c>
      <c r="AY245" s="167">
        <v>1200.0</v>
      </c>
      <c r="AZ245" s="167">
        <v>1200.0</v>
      </c>
      <c r="BA245" s="167">
        <v>1200.0</v>
      </c>
      <c r="BB245" s="167">
        <v>1200.0</v>
      </c>
      <c r="BC245" s="167">
        <v>1200.0</v>
      </c>
      <c r="BD245" s="167">
        <v>1200.0</v>
      </c>
      <c r="BE245" s="167">
        <v>1200.0</v>
      </c>
      <c r="BF245" s="167">
        <v>1200.0</v>
      </c>
      <c r="BG245" s="167">
        <v>1200.0</v>
      </c>
      <c r="BH245" s="167">
        <v>1200.0</v>
      </c>
      <c r="BI245" s="167">
        <v>1200.0</v>
      </c>
      <c r="BJ245" s="206" t="s">
        <v>190</v>
      </c>
      <c r="BK245" s="346">
        <f>BK243-BK241</f>
        <v>13683</v>
      </c>
      <c r="BL245" s="39"/>
      <c r="BM245" s="166" t="s">
        <v>182</v>
      </c>
      <c r="BN245" s="167">
        <v>1200.0</v>
      </c>
      <c r="BO245" s="167">
        <v>1200.0</v>
      </c>
      <c r="BP245" s="167">
        <v>1200.0</v>
      </c>
      <c r="BQ245" s="167">
        <v>1200.0</v>
      </c>
      <c r="BR245" s="167">
        <v>1200.0</v>
      </c>
      <c r="BS245" s="167">
        <v>1200.0</v>
      </c>
      <c r="BT245" s="167">
        <v>1200.0</v>
      </c>
      <c r="BU245" s="167">
        <v>1200.0</v>
      </c>
      <c r="BV245" s="167">
        <v>1200.0</v>
      </c>
      <c r="BW245" s="167">
        <v>1200.0</v>
      </c>
      <c r="BX245" s="167">
        <v>1200.0</v>
      </c>
      <c r="BY245" s="167">
        <v>1200.0</v>
      </c>
      <c r="BZ245" s="206" t="s">
        <v>190</v>
      </c>
      <c r="CA245" s="193">
        <f>CA243-CA241</f>
        <v>39128.5</v>
      </c>
      <c r="CB245" s="39"/>
      <c r="CC245" s="166" t="s">
        <v>182</v>
      </c>
      <c r="CD245" s="167">
        <v>1200.0</v>
      </c>
      <c r="CE245" s="167">
        <v>1200.0</v>
      </c>
      <c r="CF245" s="167">
        <v>1200.0</v>
      </c>
      <c r="CG245" s="167">
        <v>1200.0</v>
      </c>
      <c r="CH245" s="167">
        <v>1200.0</v>
      </c>
      <c r="CI245" s="167">
        <v>1200.0</v>
      </c>
      <c r="CJ245" s="167">
        <v>1200.0</v>
      </c>
      <c r="CK245" s="167">
        <v>1200.0</v>
      </c>
      <c r="CL245" s="167">
        <v>1200.0</v>
      </c>
      <c r="CM245" s="167">
        <v>1200.0</v>
      </c>
      <c r="CN245" s="167">
        <v>1200.0</v>
      </c>
      <c r="CO245" s="167">
        <v>1200.0</v>
      </c>
      <c r="CP245" s="174" t="s">
        <v>183</v>
      </c>
      <c r="CQ245" s="299">
        <f>CQ243-CQ241</f>
        <v>11752290</v>
      </c>
      <c r="CR245" s="39"/>
    </row>
    <row r="246" ht="15.75" customHeight="1">
      <c r="A246" s="166" t="s">
        <v>184</v>
      </c>
      <c r="B246" s="167">
        <f t="shared" ref="B246:M246" si="639">B248*3.5%/12</f>
        <v>1020.833333</v>
      </c>
      <c r="C246" s="167">
        <f t="shared" si="639"/>
        <v>1017.333333</v>
      </c>
      <c r="D246" s="167">
        <f t="shared" si="639"/>
        <v>1013.833333</v>
      </c>
      <c r="E246" s="167">
        <f t="shared" si="639"/>
        <v>1010.333333</v>
      </c>
      <c r="F246" s="167">
        <f t="shared" si="639"/>
        <v>1006.833333</v>
      </c>
      <c r="G246" s="167">
        <f t="shared" si="639"/>
        <v>1003.333333</v>
      </c>
      <c r="H246" s="167">
        <f t="shared" si="639"/>
        <v>999.8333333</v>
      </c>
      <c r="I246" s="167">
        <f t="shared" si="639"/>
        <v>996.3333333</v>
      </c>
      <c r="J246" s="167">
        <f t="shared" si="639"/>
        <v>992.8333333</v>
      </c>
      <c r="K246" s="167">
        <f t="shared" si="639"/>
        <v>989.3333333</v>
      </c>
      <c r="L246" s="167">
        <f t="shared" si="639"/>
        <v>985.8333333</v>
      </c>
      <c r="M246" s="167">
        <f t="shared" si="639"/>
        <v>982.3333333</v>
      </c>
      <c r="N246" s="336" t="s">
        <v>36</v>
      </c>
      <c r="O246" s="336" t="s">
        <v>36</v>
      </c>
      <c r="P246" s="39"/>
      <c r="Q246" s="166" t="s">
        <v>184</v>
      </c>
      <c r="R246" s="167">
        <f t="shared" ref="R246:AC246" si="640">R248*3.5%/12</f>
        <v>2423.75</v>
      </c>
      <c r="S246" s="167">
        <f t="shared" si="640"/>
        <v>2420.25</v>
      </c>
      <c r="T246" s="167">
        <f t="shared" si="640"/>
        <v>2416.75</v>
      </c>
      <c r="U246" s="167">
        <f t="shared" si="640"/>
        <v>2413.25</v>
      </c>
      <c r="V246" s="167">
        <f t="shared" si="640"/>
        <v>2409.75</v>
      </c>
      <c r="W246" s="167">
        <f t="shared" si="640"/>
        <v>2406.25</v>
      </c>
      <c r="X246" s="167">
        <f t="shared" si="640"/>
        <v>2402.75</v>
      </c>
      <c r="Y246" s="167">
        <f t="shared" si="640"/>
        <v>2399.25</v>
      </c>
      <c r="Z246" s="167">
        <f t="shared" si="640"/>
        <v>2395.75</v>
      </c>
      <c r="AA246" s="167">
        <f t="shared" si="640"/>
        <v>2392.25</v>
      </c>
      <c r="AB246" s="167">
        <f t="shared" si="640"/>
        <v>2388.75</v>
      </c>
      <c r="AC246" s="167">
        <f t="shared" si="640"/>
        <v>2385.25</v>
      </c>
      <c r="AD246" s="336" t="s">
        <v>36</v>
      </c>
      <c r="AE246" s="342" t="s">
        <v>36</v>
      </c>
      <c r="AF246" s="39"/>
      <c r="AG246" s="166" t="s">
        <v>184</v>
      </c>
      <c r="AH246" s="175">
        <f t="shared" ref="AH246:AS246" si="641">AH248*3.5%/12</f>
        <v>1749.19505</v>
      </c>
      <c r="AI246" s="175">
        <f t="shared" si="641"/>
        <v>1741.906738</v>
      </c>
      <c r="AJ246" s="175">
        <f t="shared" si="641"/>
        <v>1734.648793</v>
      </c>
      <c r="AK246" s="175">
        <f t="shared" si="641"/>
        <v>1727.42109</v>
      </c>
      <c r="AL246" s="175">
        <f t="shared" si="641"/>
        <v>1720.223502</v>
      </c>
      <c r="AM246" s="175">
        <f t="shared" si="641"/>
        <v>1713.055904</v>
      </c>
      <c r="AN246" s="175">
        <f t="shared" si="641"/>
        <v>1705.918171</v>
      </c>
      <c r="AO246" s="175">
        <f t="shared" si="641"/>
        <v>1698.810179</v>
      </c>
      <c r="AP246" s="175">
        <f t="shared" si="641"/>
        <v>1691.731803</v>
      </c>
      <c r="AQ246" s="175">
        <f t="shared" si="641"/>
        <v>1684.68292</v>
      </c>
      <c r="AR246" s="175">
        <f t="shared" si="641"/>
        <v>1677.663408</v>
      </c>
      <c r="AS246" s="175">
        <f t="shared" si="641"/>
        <v>1670.673144</v>
      </c>
      <c r="AT246" s="169"/>
      <c r="AU246" s="204"/>
      <c r="AV246" s="39"/>
      <c r="AW246" s="166" t="s">
        <v>184</v>
      </c>
      <c r="AX246" s="175">
        <f t="shared" ref="AX246:BI246" si="642">AX248*3.5%/12</f>
        <v>4137</v>
      </c>
      <c r="AY246" s="175">
        <f t="shared" si="642"/>
        <v>4133.5</v>
      </c>
      <c r="AZ246" s="175">
        <f t="shared" si="642"/>
        <v>4130</v>
      </c>
      <c r="BA246" s="175">
        <f t="shared" si="642"/>
        <v>4126.5</v>
      </c>
      <c r="BB246" s="175">
        <f t="shared" si="642"/>
        <v>4123</v>
      </c>
      <c r="BC246" s="175">
        <f t="shared" si="642"/>
        <v>4119.5</v>
      </c>
      <c r="BD246" s="175">
        <f t="shared" si="642"/>
        <v>4116</v>
      </c>
      <c r="BE246" s="175">
        <f t="shared" si="642"/>
        <v>4112.5</v>
      </c>
      <c r="BF246" s="175">
        <f t="shared" si="642"/>
        <v>4109</v>
      </c>
      <c r="BG246" s="175">
        <f t="shared" si="642"/>
        <v>4105.5</v>
      </c>
      <c r="BH246" s="175">
        <f t="shared" si="642"/>
        <v>4102</v>
      </c>
      <c r="BI246" s="175">
        <f t="shared" si="642"/>
        <v>4098.5</v>
      </c>
      <c r="BJ246" s="169"/>
      <c r="BK246" s="343"/>
      <c r="BL246" s="39"/>
      <c r="BM246" s="166" t="s">
        <v>184</v>
      </c>
      <c r="BN246" s="175">
        <f t="shared" ref="BN246:BY246" si="643">BN248*3.5%/12</f>
        <v>2616.541667</v>
      </c>
      <c r="BO246" s="175">
        <f t="shared" si="643"/>
        <v>2613.041667</v>
      </c>
      <c r="BP246" s="175">
        <f t="shared" si="643"/>
        <v>2609.541667</v>
      </c>
      <c r="BQ246" s="175">
        <f t="shared" si="643"/>
        <v>2606.041667</v>
      </c>
      <c r="BR246" s="175">
        <f t="shared" si="643"/>
        <v>2602.541667</v>
      </c>
      <c r="BS246" s="175">
        <f t="shared" si="643"/>
        <v>2599.041667</v>
      </c>
      <c r="BT246" s="175">
        <f t="shared" si="643"/>
        <v>2595.541667</v>
      </c>
      <c r="BU246" s="175">
        <f t="shared" si="643"/>
        <v>2592.041667</v>
      </c>
      <c r="BV246" s="175">
        <f t="shared" si="643"/>
        <v>2588.541667</v>
      </c>
      <c r="BW246" s="175">
        <f t="shared" si="643"/>
        <v>2585.041667</v>
      </c>
      <c r="BX246" s="175">
        <f t="shared" si="643"/>
        <v>2581.541667</v>
      </c>
      <c r="BY246" s="175">
        <f t="shared" si="643"/>
        <v>2578.041667</v>
      </c>
      <c r="BZ246" s="169"/>
      <c r="CA246" s="185"/>
      <c r="CB246" s="39"/>
      <c r="CC246" s="166" t="s">
        <v>184</v>
      </c>
      <c r="CD246" s="175">
        <f t="shared" ref="CD246:CO246" si="644">CD248*5%/12</f>
        <v>-590</v>
      </c>
      <c r="CE246" s="175">
        <f t="shared" si="644"/>
        <v>-595</v>
      </c>
      <c r="CF246" s="175">
        <f t="shared" si="644"/>
        <v>-600</v>
      </c>
      <c r="CG246" s="175">
        <f t="shared" si="644"/>
        <v>-605</v>
      </c>
      <c r="CH246" s="175">
        <f t="shared" si="644"/>
        <v>-610</v>
      </c>
      <c r="CI246" s="175">
        <f t="shared" si="644"/>
        <v>-615</v>
      </c>
      <c r="CJ246" s="175">
        <f t="shared" si="644"/>
        <v>-620</v>
      </c>
      <c r="CK246" s="175">
        <f t="shared" si="644"/>
        <v>-625</v>
      </c>
      <c r="CL246" s="175">
        <f t="shared" si="644"/>
        <v>-630</v>
      </c>
      <c r="CM246" s="175">
        <f t="shared" si="644"/>
        <v>-635</v>
      </c>
      <c r="CN246" s="175">
        <f t="shared" si="644"/>
        <v>-640</v>
      </c>
      <c r="CO246" s="175">
        <f t="shared" si="644"/>
        <v>-645</v>
      </c>
      <c r="CP246" s="176"/>
      <c r="CQ246" s="204"/>
      <c r="CR246" s="39"/>
    </row>
    <row r="247" ht="16.5" customHeight="1">
      <c r="A247" s="166" t="s">
        <v>185</v>
      </c>
      <c r="B247" s="167">
        <f t="shared" ref="B247:M247" si="645">B245+B246</f>
        <v>2220.833333</v>
      </c>
      <c r="C247" s="167">
        <f t="shared" si="645"/>
        <v>2217.333333</v>
      </c>
      <c r="D247" s="167">
        <f t="shared" si="645"/>
        <v>2213.833333</v>
      </c>
      <c r="E247" s="167">
        <f t="shared" si="645"/>
        <v>2210.333333</v>
      </c>
      <c r="F247" s="167">
        <f t="shared" si="645"/>
        <v>2206.833333</v>
      </c>
      <c r="G247" s="167">
        <f t="shared" si="645"/>
        <v>2203.333333</v>
      </c>
      <c r="H247" s="167">
        <f t="shared" si="645"/>
        <v>2199.833333</v>
      </c>
      <c r="I247" s="167">
        <f t="shared" si="645"/>
        <v>2196.333333</v>
      </c>
      <c r="J247" s="167">
        <f t="shared" si="645"/>
        <v>2192.833333</v>
      </c>
      <c r="K247" s="167">
        <f t="shared" si="645"/>
        <v>2189.333333</v>
      </c>
      <c r="L247" s="167">
        <f t="shared" si="645"/>
        <v>2185.833333</v>
      </c>
      <c r="M247" s="167">
        <f t="shared" si="645"/>
        <v>2182.333333</v>
      </c>
      <c r="N247" s="53" t="s">
        <v>185</v>
      </c>
      <c r="O247" s="340">
        <f>SUM(B247:M247)</f>
        <v>26419</v>
      </c>
      <c r="P247" s="39"/>
      <c r="Q247" s="166" t="s">
        <v>185</v>
      </c>
      <c r="R247" s="167">
        <f t="shared" ref="R247:AC247" si="646">R245+R246</f>
        <v>3623.75</v>
      </c>
      <c r="S247" s="167">
        <f t="shared" si="646"/>
        <v>3620.25</v>
      </c>
      <c r="T247" s="167">
        <f t="shared" si="646"/>
        <v>3616.75</v>
      </c>
      <c r="U247" s="167">
        <f t="shared" si="646"/>
        <v>3613.25</v>
      </c>
      <c r="V247" s="167">
        <f t="shared" si="646"/>
        <v>3609.75</v>
      </c>
      <c r="W247" s="167">
        <f t="shared" si="646"/>
        <v>3606.25</v>
      </c>
      <c r="X247" s="167">
        <f t="shared" si="646"/>
        <v>3602.75</v>
      </c>
      <c r="Y247" s="167">
        <f t="shared" si="646"/>
        <v>3599.25</v>
      </c>
      <c r="Z247" s="167">
        <f t="shared" si="646"/>
        <v>3595.75</v>
      </c>
      <c r="AA247" s="167">
        <f t="shared" si="646"/>
        <v>3592.25</v>
      </c>
      <c r="AB247" s="167">
        <f t="shared" si="646"/>
        <v>3588.75</v>
      </c>
      <c r="AC247" s="167">
        <f t="shared" si="646"/>
        <v>3585.25</v>
      </c>
      <c r="AD247" s="53" t="s">
        <v>185</v>
      </c>
      <c r="AE247" s="337">
        <f>SUM(R247:AC247)</f>
        <v>43254</v>
      </c>
      <c r="AF247" s="39"/>
      <c r="AG247" s="166" t="s">
        <v>185</v>
      </c>
      <c r="AH247" s="175">
        <f t="shared" ref="AH247:AS247" si="647">AH246+AH245</f>
        <v>4248.045123</v>
      </c>
      <c r="AI247" s="175">
        <f t="shared" si="647"/>
        <v>4230.344935</v>
      </c>
      <c r="AJ247" s="175">
        <f t="shared" si="647"/>
        <v>4212.718497</v>
      </c>
      <c r="AK247" s="175">
        <f t="shared" si="647"/>
        <v>4195.165504</v>
      </c>
      <c r="AL247" s="175">
        <f t="shared" si="647"/>
        <v>4177.685647</v>
      </c>
      <c r="AM247" s="175">
        <f t="shared" si="647"/>
        <v>4160.278624</v>
      </c>
      <c r="AN247" s="175">
        <f t="shared" si="647"/>
        <v>4142.944129</v>
      </c>
      <c r="AO247" s="175">
        <f t="shared" si="647"/>
        <v>4125.681862</v>
      </c>
      <c r="AP247" s="175">
        <f t="shared" si="647"/>
        <v>4108.491521</v>
      </c>
      <c r="AQ247" s="175">
        <f t="shared" si="647"/>
        <v>4091.372807</v>
      </c>
      <c r="AR247" s="175">
        <f t="shared" si="647"/>
        <v>4074.32542</v>
      </c>
      <c r="AS247" s="175">
        <f t="shared" si="647"/>
        <v>4057.349064</v>
      </c>
      <c r="AT247" s="180" t="s">
        <v>185</v>
      </c>
      <c r="AU247" s="199">
        <f>SUM(AH247:AS247)</f>
        <v>49824.40313</v>
      </c>
      <c r="AV247" s="39"/>
      <c r="AW247" s="166" t="s">
        <v>185</v>
      </c>
      <c r="AX247" s="175">
        <f t="shared" ref="AX247:BI247" si="648">AX246+AX245</f>
        <v>5337</v>
      </c>
      <c r="AY247" s="175">
        <f t="shared" si="648"/>
        <v>5333.5</v>
      </c>
      <c r="AZ247" s="175">
        <f t="shared" si="648"/>
        <v>5330</v>
      </c>
      <c r="BA247" s="175">
        <f t="shared" si="648"/>
        <v>5326.5</v>
      </c>
      <c r="BB247" s="175">
        <f t="shared" si="648"/>
        <v>5323</v>
      </c>
      <c r="BC247" s="175">
        <f t="shared" si="648"/>
        <v>5319.5</v>
      </c>
      <c r="BD247" s="175">
        <f t="shared" si="648"/>
        <v>5316</v>
      </c>
      <c r="BE247" s="175">
        <f t="shared" si="648"/>
        <v>5312.5</v>
      </c>
      <c r="BF247" s="175">
        <f t="shared" si="648"/>
        <v>5309</v>
      </c>
      <c r="BG247" s="175">
        <f t="shared" si="648"/>
        <v>5305.5</v>
      </c>
      <c r="BH247" s="175">
        <f t="shared" si="648"/>
        <v>5302</v>
      </c>
      <c r="BI247" s="175">
        <f t="shared" si="648"/>
        <v>5298.5</v>
      </c>
      <c r="BJ247" s="180" t="s">
        <v>185</v>
      </c>
      <c r="BK247" s="341">
        <f>SUM(AX247:BI247)</f>
        <v>63813</v>
      </c>
      <c r="BL247" s="39"/>
      <c r="BM247" s="166" t="s">
        <v>185</v>
      </c>
      <c r="BN247" s="175">
        <f t="shared" ref="BN247:BY247" si="649">BN246+BN245</f>
        <v>3816.541667</v>
      </c>
      <c r="BO247" s="175">
        <f t="shared" si="649"/>
        <v>3813.041667</v>
      </c>
      <c r="BP247" s="175">
        <f t="shared" si="649"/>
        <v>3809.541667</v>
      </c>
      <c r="BQ247" s="175">
        <f t="shared" si="649"/>
        <v>3806.041667</v>
      </c>
      <c r="BR247" s="175">
        <f t="shared" si="649"/>
        <v>3802.541667</v>
      </c>
      <c r="BS247" s="175">
        <f t="shared" si="649"/>
        <v>3799.041667</v>
      </c>
      <c r="BT247" s="175">
        <f t="shared" si="649"/>
        <v>3795.541667</v>
      </c>
      <c r="BU247" s="175">
        <f t="shared" si="649"/>
        <v>3792.041667</v>
      </c>
      <c r="BV247" s="175">
        <f t="shared" si="649"/>
        <v>3788.541667</v>
      </c>
      <c r="BW247" s="175">
        <f t="shared" si="649"/>
        <v>3785.041667</v>
      </c>
      <c r="BX247" s="175">
        <f t="shared" si="649"/>
        <v>3781.541667</v>
      </c>
      <c r="BY247" s="175">
        <f t="shared" si="649"/>
        <v>3778.041667</v>
      </c>
      <c r="BZ247" s="180" t="s">
        <v>185</v>
      </c>
      <c r="CA247" s="183">
        <f>SUM(BN247:BY247)</f>
        <v>45567.5</v>
      </c>
      <c r="CB247" s="39"/>
      <c r="CC247" s="166" t="s">
        <v>185</v>
      </c>
      <c r="CD247" s="175">
        <f t="shared" ref="CD247:CO247" si="650">CD246+CD245</f>
        <v>610</v>
      </c>
      <c r="CE247" s="175">
        <f t="shared" si="650"/>
        <v>605</v>
      </c>
      <c r="CF247" s="175">
        <f t="shared" si="650"/>
        <v>600</v>
      </c>
      <c r="CG247" s="175">
        <f t="shared" si="650"/>
        <v>595</v>
      </c>
      <c r="CH247" s="175">
        <f t="shared" si="650"/>
        <v>590</v>
      </c>
      <c r="CI247" s="175">
        <f t="shared" si="650"/>
        <v>585</v>
      </c>
      <c r="CJ247" s="175">
        <f t="shared" si="650"/>
        <v>580</v>
      </c>
      <c r="CK247" s="175">
        <f t="shared" si="650"/>
        <v>575</v>
      </c>
      <c r="CL247" s="175">
        <f t="shared" si="650"/>
        <v>570</v>
      </c>
      <c r="CM247" s="175">
        <f t="shared" si="650"/>
        <v>565</v>
      </c>
      <c r="CN247" s="175">
        <f t="shared" si="650"/>
        <v>560</v>
      </c>
      <c r="CO247" s="175">
        <f t="shared" si="650"/>
        <v>555</v>
      </c>
      <c r="CP247" s="174" t="s">
        <v>185</v>
      </c>
      <c r="CQ247" s="199">
        <f>SUM(CD247:CO247)</f>
        <v>6990</v>
      </c>
      <c r="CR247" s="39"/>
    </row>
    <row r="248" ht="15.75" customHeight="1">
      <c r="A248" s="166" t="s">
        <v>186</v>
      </c>
      <c r="B248" s="167">
        <f>M242-M239</f>
        <v>350000</v>
      </c>
      <c r="C248" s="167">
        <f t="shared" ref="C248:M248" si="651">B248-B245</f>
        <v>348800</v>
      </c>
      <c r="D248" s="167">
        <f t="shared" si="651"/>
        <v>347600</v>
      </c>
      <c r="E248" s="167">
        <f t="shared" si="651"/>
        <v>346400</v>
      </c>
      <c r="F248" s="167">
        <f t="shared" si="651"/>
        <v>345200</v>
      </c>
      <c r="G248" s="167">
        <f t="shared" si="651"/>
        <v>344000</v>
      </c>
      <c r="H248" s="167">
        <f t="shared" si="651"/>
        <v>342800</v>
      </c>
      <c r="I248" s="167">
        <f t="shared" si="651"/>
        <v>341600</v>
      </c>
      <c r="J248" s="167">
        <f t="shared" si="651"/>
        <v>340400</v>
      </c>
      <c r="K248" s="167">
        <f t="shared" si="651"/>
        <v>339200</v>
      </c>
      <c r="L248" s="167">
        <f t="shared" si="651"/>
        <v>338000</v>
      </c>
      <c r="M248" s="167">
        <f t="shared" si="651"/>
        <v>336800</v>
      </c>
      <c r="N248" s="336" t="s">
        <v>36</v>
      </c>
      <c r="O248" s="336" t="s">
        <v>36</v>
      </c>
      <c r="P248" s="39"/>
      <c r="Q248" s="166" t="s">
        <v>186</v>
      </c>
      <c r="R248" s="167">
        <f>AC242-AC239</f>
        <v>831000</v>
      </c>
      <c r="S248" s="167">
        <f t="shared" ref="S248:AC248" si="652">R248-R245</f>
        <v>829800</v>
      </c>
      <c r="T248" s="167">
        <f t="shared" si="652"/>
        <v>828600</v>
      </c>
      <c r="U248" s="167">
        <f t="shared" si="652"/>
        <v>827400</v>
      </c>
      <c r="V248" s="167">
        <f t="shared" si="652"/>
        <v>826200</v>
      </c>
      <c r="W248" s="167">
        <f t="shared" si="652"/>
        <v>825000</v>
      </c>
      <c r="X248" s="167">
        <f t="shared" si="652"/>
        <v>823800</v>
      </c>
      <c r="Y248" s="167">
        <f t="shared" si="652"/>
        <v>822600</v>
      </c>
      <c r="Z248" s="167">
        <f t="shared" si="652"/>
        <v>821400</v>
      </c>
      <c r="AA248" s="167">
        <f t="shared" si="652"/>
        <v>820200</v>
      </c>
      <c r="AB248" s="167">
        <f t="shared" si="652"/>
        <v>819000</v>
      </c>
      <c r="AC248" s="167">
        <f t="shared" si="652"/>
        <v>817800</v>
      </c>
      <c r="AD248" s="336" t="s">
        <v>36</v>
      </c>
      <c r="AE248" s="342" t="s">
        <v>36</v>
      </c>
      <c r="AF248" s="39"/>
      <c r="AG248" s="166" t="s">
        <v>186</v>
      </c>
      <c r="AH248" s="175">
        <f>AS242-AS239</f>
        <v>599724.0173</v>
      </c>
      <c r="AI248" s="175">
        <f t="shared" ref="AI248:AS248" si="653">AH248-AH245</f>
        <v>597225.1672</v>
      </c>
      <c r="AJ248" s="175">
        <f t="shared" si="653"/>
        <v>594736.729</v>
      </c>
      <c r="AK248" s="175">
        <f t="shared" si="653"/>
        <v>592258.6593</v>
      </c>
      <c r="AL248" s="175">
        <f t="shared" si="653"/>
        <v>589790.9149</v>
      </c>
      <c r="AM248" s="175">
        <f t="shared" si="653"/>
        <v>587333.4528</v>
      </c>
      <c r="AN248" s="175">
        <f t="shared" si="653"/>
        <v>584886.23</v>
      </c>
      <c r="AO248" s="175">
        <f t="shared" si="653"/>
        <v>582449.2041</v>
      </c>
      <c r="AP248" s="175">
        <f t="shared" si="653"/>
        <v>580022.3324</v>
      </c>
      <c r="AQ248" s="175">
        <f t="shared" si="653"/>
        <v>577605.5727</v>
      </c>
      <c r="AR248" s="175">
        <f t="shared" si="653"/>
        <v>575198.8828</v>
      </c>
      <c r="AS248" s="175">
        <f t="shared" si="653"/>
        <v>572802.2208</v>
      </c>
      <c r="AT248" s="169"/>
      <c r="AU248" s="208" t="s">
        <v>36</v>
      </c>
      <c r="AV248" s="39"/>
      <c r="AW248" s="166" t="s">
        <v>186</v>
      </c>
      <c r="AX248" s="175">
        <f>BI242-BI239</f>
        <v>1418400</v>
      </c>
      <c r="AY248" s="175">
        <f t="shared" ref="AY248:BI248" si="654">AX248-AX245</f>
        <v>1417200</v>
      </c>
      <c r="AZ248" s="175">
        <f t="shared" si="654"/>
        <v>1416000</v>
      </c>
      <c r="BA248" s="175">
        <f t="shared" si="654"/>
        <v>1414800</v>
      </c>
      <c r="BB248" s="175">
        <f t="shared" si="654"/>
        <v>1413600</v>
      </c>
      <c r="BC248" s="175">
        <f t="shared" si="654"/>
        <v>1412400</v>
      </c>
      <c r="BD248" s="175">
        <f t="shared" si="654"/>
        <v>1411200</v>
      </c>
      <c r="BE248" s="175">
        <f t="shared" si="654"/>
        <v>1410000</v>
      </c>
      <c r="BF248" s="175">
        <f t="shared" si="654"/>
        <v>1408800</v>
      </c>
      <c r="BG248" s="175">
        <f t="shared" si="654"/>
        <v>1407600</v>
      </c>
      <c r="BH248" s="175">
        <f t="shared" si="654"/>
        <v>1406400</v>
      </c>
      <c r="BI248" s="175">
        <f t="shared" si="654"/>
        <v>1405200</v>
      </c>
      <c r="BJ248" s="169"/>
      <c r="BK248" s="343"/>
      <c r="BL248" s="39"/>
      <c r="BM248" s="166" t="s">
        <v>186</v>
      </c>
      <c r="BN248" s="175">
        <f>BY242-BY239</f>
        <v>897100</v>
      </c>
      <c r="BO248" s="175">
        <f t="shared" ref="BO248:BY248" si="655">BN248-BN245</f>
        <v>895900</v>
      </c>
      <c r="BP248" s="175">
        <f t="shared" si="655"/>
        <v>894700</v>
      </c>
      <c r="BQ248" s="175">
        <f t="shared" si="655"/>
        <v>893500</v>
      </c>
      <c r="BR248" s="175">
        <f t="shared" si="655"/>
        <v>892300</v>
      </c>
      <c r="BS248" s="175">
        <f t="shared" si="655"/>
        <v>891100</v>
      </c>
      <c r="BT248" s="175">
        <f t="shared" si="655"/>
        <v>889900</v>
      </c>
      <c r="BU248" s="175">
        <f t="shared" si="655"/>
        <v>888700</v>
      </c>
      <c r="BV248" s="175">
        <f t="shared" si="655"/>
        <v>887500</v>
      </c>
      <c r="BW248" s="175">
        <f t="shared" si="655"/>
        <v>886300</v>
      </c>
      <c r="BX248" s="175">
        <f t="shared" si="655"/>
        <v>885100</v>
      </c>
      <c r="BY248" s="175">
        <f t="shared" si="655"/>
        <v>883900</v>
      </c>
      <c r="BZ248" s="169"/>
      <c r="CA248" s="185"/>
      <c r="CB248" s="39"/>
      <c r="CC248" s="166" t="s">
        <v>186</v>
      </c>
      <c r="CD248" s="175">
        <f>CO242-CO239</f>
        <v>-141600</v>
      </c>
      <c r="CE248" s="175">
        <f t="shared" ref="CE248:CO248" si="656">CD248-CD245</f>
        <v>-142800</v>
      </c>
      <c r="CF248" s="175">
        <f t="shared" si="656"/>
        <v>-144000</v>
      </c>
      <c r="CG248" s="175">
        <f t="shared" si="656"/>
        <v>-145200</v>
      </c>
      <c r="CH248" s="175">
        <f t="shared" si="656"/>
        <v>-146400</v>
      </c>
      <c r="CI248" s="175">
        <f t="shared" si="656"/>
        <v>-147600</v>
      </c>
      <c r="CJ248" s="175">
        <f t="shared" si="656"/>
        <v>-148800</v>
      </c>
      <c r="CK248" s="175">
        <f t="shared" si="656"/>
        <v>-150000</v>
      </c>
      <c r="CL248" s="175">
        <f t="shared" si="656"/>
        <v>-151200</v>
      </c>
      <c r="CM248" s="175">
        <f t="shared" si="656"/>
        <v>-152400</v>
      </c>
      <c r="CN248" s="175">
        <f t="shared" si="656"/>
        <v>-153600</v>
      </c>
      <c r="CO248" s="175">
        <f t="shared" si="656"/>
        <v>-154800</v>
      </c>
      <c r="CP248" s="186"/>
      <c r="CQ248" s="208" t="s">
        <v>36</v>
      </c>
      <c r="CR248" s="39"/>
    </row>
    <row r="249" ht="16.5" customHeight="1">
      <c r="A249" s="166" t="s">
        <v>187</v>
      </c>
      <c r="B249" s="167">
        <v>4500.0</v>
      </c>
      <c r="C249" s="167">
        <v>4500.0</v>
      </c>
      <c r="D249" s="167">
        <v>4500.0</v>
      </c>
      <c r="E249" s="167">
        <v>4500.0</v>
      </c>
      <c r="F249" s="167">
        <v>4500.0</v>
      </c>
      <c r="G249" s="167">
        <v>4500.0</v>
      </c>
      <c r="H249" s="167">
        <v>4500.0</v>
      </c>
      <c r="I249" s="167">
        <v>4500.0</v>
      </c>
      <c r="J249" s="167">
        <v>4500.0</v>
      </c>
      <c r="K249" s="167">
        <v>4500.0</v>
      </c>
      <c r="L249" s="167">
        <v>4500.0</v>
      </c>
      <c r="M249" s="167">
        <v>4500.0</v>
      </c>
      <c r="N249" s="53"/>
      <c r="O249" s="340">
        <f>SUM(B249:M249)</f>
        <v>54000</v>
      </c>
      <c r="P249" s="39"/>
      <c r="Q249" s="166" t="s">
        <v>187</v>
      </c>
      <c r="R249" s="167">
        <v>4500.0</v>
      </c>
      <c r="S249" s="167">
        <v>4500.0</v>
      </c>
      <c r="T249" s="167">
        <v>4500.0</v>
      </c>
      <c r="U249" s="167">
        <v>4500.0</v>
      </c>
      <c r="V249" s="167">
        <v>4500.0</v>
      </c>
      <c r="W249" s="167">
        <v>4500.0</v>
      </c>
      <c r="X249" s="167">
        <v>4500.0</v>
      </c>
      <c r="Y249" s="167">
        <v>4500.0</v>
      </c>
      <c r="Z249" s="167">
        <v>4500.0</v>
      </c>
      <c r="AA249" s="167">
        <v>4500.0</v>
      </c>
      <c r="AB249" s="167">
        <v>4500.0</v>
      </c>
      <c r="AC249" s="167">
        <v>4500.0</v>
      </c>
      <c r="AD249" s="166" t="s">
        <v>187</v>
      </c>
      <c r="AE249" s="337">
        <f>SUM(R249:AC249)</f>
        <v>54000</v>
      </c>
      <c r="AF249" s="39"/>
      <c r="AG249" s="166" t="s">
        <v>187</v>
      </c>
      <c r="AH249" s="175">
        <v>5100.0</v>
      </c>
      <c r="AI249" s="175">
        <v>5100.0</v>
      </c>
      <c r="AJ249" s="175">
        <v>5100.0</v>
      </c>
      <c r="AK249" s="175">
        <v>5100.0</v>
      </c>
      <c r="AL249" s="175">
        <v>5100.0</v>
      </c>
      <c r="AM249" s="175">
        <v>5100.0</v>
      </c>
      <c r="AN249" s="175">
        <v>5100.0</v>
      </c>
      <c r="AO249" s="175">
        <v>5100.0</v>
      </c>
      <c r="AP249" s="175">
        <v>5100.0</v>
      </c>
      <c r="AQ249" s="175">
        <v>5100.0</v>
      </c>
      <c r="AR249" s="175">
        <v>5100.0</v>
      </c>
      <c r="AS249" s="175">
        <v>5100.0</v>
      </c>
      <c r="AT249" s="180" t="s">
        <v>188</v>
      </c>
      <c r="AU249" s="199">
        <f>SUM(AH249:AS249)</f>
        <v>61200</v>
      </c>
      <c r="AV249" s="39"/>
      <c r="AW249" s="166" t="s">
        <v>187</v>
      </c>
      <c r="AX249" s="175">
        <v>6500.0</v>
      </c>
      <c r="AY249" s="175">
        <v>6500.0</v>
      </c>
      <c r="AZ249" s="175">
        <v>6500.0</v>
      </c>
      <c r="BA249" s="175">
        <v>6500.0</v>
      </c>
      <c r="BB249" s="175">
        <v>6500.0</v>
      </c>
      <c r="BC249" s="175">
        <v>6500.0</v>
      </c>
      <c r="BD249" s="175">
        <v>6500.0</v>
      </c>
      <c r="BE249" s="175">
        <v>6500.0</v>
      </c>
      <c r="BF249" s="175">
        <v>6500.0</v>
      </c>
      <c r="BG249" s="175">
        <v>6500.0</v>
      </c>
      <c r="BH249" s="175">
        <v>6500.0</v>
      </c>
      <c r="BI249" s="175">
        <v>6500.0</v>
      </c>
      <c r="BJ249" s="180" t="s">
        <v>188</v>
      </c>
      <c r="BK249" s="341">
        <f>SUM(AX249:BI249)</f>
        <v>78000</v>
      </c>
      <c r="BL249" s="39"/>
      <c r="BM249" s="166" t="s">
        <v>187</v>
      </c>
      <c r="BN249" s="175">
        <v>7100.0</v>
      </c>
      <c r="BO249" s="175">
        <v>7100.0</v>
      </c>
      <c r="BP249" s="175">
        <v>7100.0</v>
      </c>
      <c r="BQ249" s="175">
        <v>7100.0</v>
      </c>
      <c r="BR249" s="175">
        <v>7100.0</v>
      </c>
      <c r="BS249" s="175">
        <v>7100.0</v>
      </c>
      <c r="BT249" s="175">
        <v>7100.0</v>
      </c>
      <c r="BU249" s="175">
        <v>7100.0</v>
      </c>
      <c r="BV249" s="175">
        <v>7100.0</v>
      </c>
      <c r="BW249" s="175">
        <v>7100.0</v>
      </c>
      <c r="BX249" s="175">
        <v>7100.0</v>
      </c>
      <c r="BY249" s="175">
        <v>7100.0</v>
      </c>
      <c r="BZ249" s="180" t="s">
        <v>188</v>
      </c>
      <c r="CA249" s="183">
        <f>SUM(BN249:BY249)</f>
        <v>85200</v>
      </c>
      <c r="CB249" s="39"/>
      <c r="CC249" s="166" t="s">
        <v>187</v>
      </c>
      <c r="CD249" s="175">
        <v>980000.0</v>
      </c>
      <c r="CE249" s="175">
        <v>980000.0</v>
      </c>
      <c r="CF249" s="175">
        <v>980000.0</v>
      </c>
      <c r="CG249" s="175">
        <v>980000.0</v>
      </c>
      <c r="CH249" s="175">
        <v>980000.0</v>
      </c>
      <c r="CI249" s="175">
        <v>980000.0</v>
      </c>
      <c r="CJ249" s="175">
        <v>980000.0</v>
      </c>
      <c r="CK249" s="175">
        <v>980000.0</v>
      </c>
      <c r="CL249" s="175">
        <v>980000.0</v>
      </c>
      <c r="CM249" s="175">
        <v>980000.0</v>
      </c>
      <c r="CN249" s="175">
        <v>980000.0</v>
      </c>
      <c r="CO249" s="175">
        <v>980000.0</v>
      </c>
      <c r="CP249" s="187" t="s">
        <v>189</v>
      </c>
      <c r="CQ249" s="199">
        <f>SUM(CD249:CO249)</f>
        <v>11760000</v>
      </c>
      <c r="CR249" s="39"/>
    </row>
    <row r="250" ht="15.75" customHeight="1">
      <c r="A250" s="188" t="s">
        <v>169</v>
      </c>
      <c r="B250" s="158" t="s">
        <v>170</v>
      </c>
      <c r="C250" s="158" t="s">
        <v>171</v>
      </c>
      <c r="D250" s="158" t="s">
        <v>172</v>
      </c>
      <c r="E250" s="158" t="s">
        <v>173</v>
      </c>
      <c r="F250" s="158" t="s">
        <v>174</v>
      </c>
      <c r="G250" s="158" t="s">
        <v>175</v>
      </c>
      <c r="H250" s="158" t="s">
        <v>176</v>
      </c>
      <c r="I250" s="158" t="s">
        <v>177</v>
      </c>
      <c r="J250" s="158" t="s">
        <v>178</v>
      </c>
      <c r="K250" s="158" t="s">
        <v>179</v>
      </c>
      <c r="L250" s="158" t="s">
        <v>180</v>
      </c>
      <c r="M250" s="159" t="s">
        <v>181</v>
      </c>
      <c r="N250" s="336" t="s">
        <v>36</v>
      </c>
      <c r="O250" s="336" t="s">
        <v>36</v>
      </c>
      <c r="P250" s="39"/>
      <c r="Q250" s="188" t="s">
        <v>169</v>
      </c>
      <c r="R250" s="158" t="s">
        <v>170</v>
      </c>
      <c r="S250" s="158" t="s">
        <v>171</v>
      </c>
      <c r="T250" s="158" t="s">
        <v>172</v>
      </c>
      <c r="U250" s="158" t="s">
        <v>173</v>
      </c>
      <c r="V250" s="158" t="s">
        <v>174</v>
      </c>
      <c r="W250" s="158" t="s">
        <v>175</v>
      </c>
      <c r="X250" s="158" t="s">
        <v>176</v>
      </c>
      <c r="Y250" s="158" t="s">
        <v>177</v>
      </c>
      <c r="Z250" s="158" t="s">
        <v>178</v>
      </c>
      <c r="AA250" s="158" t="s">
        <v>179</v>
      </c>
      <c r="AB250" s="158" t="s">
        <v>180</v>
      </c>
      <c r="AC250" s="159" t="s">
        <v>181</v>
      </c>
      <c r="AD250" s="336" t="s">
        <v>36</v>
      </c>
      <c r="AE250" s="342" t="s">
        <v>36</v>
      </c>
      <c r="AF250" s="39"/>
      <c r="AG250" s="188" t="s">
        <v>169</v>
      </c>
      <c r="AH250" s="158" t="s">
        <v>170</v>
      </c>
      <c r="AI250" s="158" t="s">
        <v>171</v>
      </c>
      <c r="AJ250" s="158" t="s">
        <v>172</v>
      </c>
      <c r="AK250" s="158" t="s">
        <v>173</v>
      </c>
      <c r="AL250" s="158" t="s">
        <v>174</v>
      </c>
      <c r="AM250" s="158" t="s">
        <v>175</v>
      </c>
      <c r="AN250" s="158" t="s">
        <v>176</v>
      </c>
      <c r="AO250" s="158" t="s">
        <v>177</v>
      </c>
      <c r="AP250" s="158" t="s">
        <v>178</v>
      </c>
      <c r="AQ250" s="158" t="s">
        <v>179</v>
      </c>
      <c r="AR250" s="158" t="s">
        <v>180</v>
      </c>
      <c r="AS250" s="159" t="s">
        <v>181</v>
      </c>
      <c r="AT250" s="169"/>
      <c r="AU250" s="200"/>
      <c r="AV250" s="39"/>
      <c r="AW250" s="188" t="s">
        <v>169</v>
      </c>
      <c r="AX250" s="158" t="s">
        <v>170</v>
      </c>
      <c r="AY250" s="158" t="s">
        <v>171</v>
      </c>
      <c r="AZ250" s="158" t="s">
        <v>172</v>
      </c>
      <c r="BA250" s="158" t="s">
        <v>173</v>
      </c>
      <c r="BB250" s="158" t="s">
        <v>174</v>
      </c>
      <c r="BC250" s="158" t="s">
        <v>175</v>
      </c>
      <c r="BD250" s="158" t="s">
        <v>176</v>
      </c>
      <c r="BE250" s="158" t="s">
        <v>177</v>
      </c>
      <c r="BF250" s="158" t="s">
        <v>178</v>
      </c>
      <c r="BG250" s="158" t="s">
        <v>179</v>
      </c>
      <c r="BH250" s="158" t="s">
        <v>180</v>
      </c>
      <c r="BI250" s="159" t="s">
        <v>181</v>
      </c>
      <c r="BJ250" s="169"/>
      <c r="BK250" s="343"/>
      <c r="BL250" s="39"/>
      <c r="BM250" s="188" t="s">
        <v>169</v>
      </c>
      <c r="BN250" s="158" t="s">
        <v>170</v>
      </c>
      <c r="BO250" s="158" t="s">
        <v>171</v>
      </c>
      <c r="BP250" s="158" t="s">
        <v>172</v>
      </c>
      <c r="BQ250" s="158" t="s">
        <v>173</v>
      </c>
      <c r="BR250" s="158" t="s">
        <v>174</v>
      </c>
      <c r="BS250" s="158" t="s">
        <v>175</v>
      </c>
      <c r="BT250" s="158" t="s">
        <v>176</v>
      </c>
      <c r="BU250" s="158" t="s">
        <v>177</v>
      </c>
      <c r="BV250" s="158" t="s">
        <v>178</v>
      </c>
      <c r="BW250" s="158" t="s">
        <v>179</v>
      </c>
      <c r="BX250" s="158" t="s">
        <v>180</v>
      </c>
      <c r="BY250" s="159" t="s">
        <v>181</v>
      </c>
      <c r="BZ250" s="169"/>
      <c r="CA250" s="185"/>
      <c r="CB250" s="39"/>
      <c r="CC250" s="188" t="s">
        <v>169</v>
      </c>
      <c r="CD250" s="158" t="s">
        <v>170</v>
      </c>
      <c r="CE250" s="158" t="s">
        <v>171</v>
      </c>
      <c r="CF250" s="158" t="s">
        <v>172</v>
      </c>
      <c r="CG250" s="158" t="s">
        <v>173</v>
      </c>
      <c r="CH250" s="158" t="s">
        <v>174</v>
      </c>
      <c r="CI250" s="158" t="s">
        <v>175</v>
      </c>
      <c r="CJ250" s="158" t="s">
        <v>176</v>
      </c>
      <c r="CK250" s="158" t="s">
        <v>177</v>
      </c>
      <c r="CL250" s="158" t="s">
        <v>178</v>
      </c>
      <c r="CM250" s="158" t="s">
        <v>179</v>
      </c>
      <c r="CN250" s="158" t="s">
        <v>180</v>
      </c>
      <c r="CO250" s="159" t="s">
        <v>181</v>
      </c>
      <c r="CP250" s="200"/>
      <c r="CQ250" s="200"/>
      <c r="CR250" s="39"/>
    </row>
    <row r="251" ht="16.5" customHeight="1">
      <c r="A251" s="166" t="s">
        <v>182</v>
      </c>
      <c r="B251" s="167">
        <v>1200.0</v>
      </c>
      <c r="C251" s="167">
        <v>1200.0</v>
      </c>
      <c r="D251" s="167">
        <v>1200.0</v>
      </c>
      <c r="E251" s="167">
        <v>1200.0</v>
      </c>
      <c r="F251" s="167">
        <v>1200.0</v>
      </c>
      <c r="G251" s="167">
        <v>1200.0</v>
      </c>
      <c r="H251" s="167">
        <v>1200.0</v>
      </c>
      <c r="I251" s="167">
        <v>1200.0</v>
      </c>
      <c r="J251" s="167">
        <v>1200.0</v>
      </c>
      <c r="K251" s="167">
        <v>1200.0</v>
      </c>
      <c r="L251" s="167">
        <v>1200.0</v>
      </c>
      <c r="M251" s="167">
        <v>1200.0</v>
      </c>
      <c r="N251" s="206" t="s">
        <v>190</v>
      </c>
      <c r="O251" s="345">
        <f>O249-O247</f>
        <v>27581</v>
      </c>
      <c r="P251" s="39"/>
      <c r="Q251" s="166" t="s">
        <v>182</v>
      </c>
      <c r="R251" s="167">
        <v>1200.0</v>
      </c>
      <c r="S251" s="167">
        <v>1200.0</v>
      </c>
      <c r="T251" s="167">
        <v>1200.0</v>
      </c>
      <c r="U251" s="167">
        <v>1200.0</v>
      </c>
      <c r="V251" s="167">
        <v>1200.0</v>
      </c>
      <c r="W251" s="167">
        <v>1200.0</v>
      </c>
      <c r="X251" s="167">
        <v>1200.0</v>
      </c>
      <c r="Y251" s="167">
        <v>1200.0</v>
      </c>
      <c r="Z251" s="167">
        <v>1200.0</v>
      </c>
      <c r="AA251" s="167">
        <v>1200.0</v>
      </c>
      <c r="AB251" s="167">
        <v>1200.0</v>
      </c>
      <c r="AC251" s="167">
        <v>1200.0</v>
      </c>
      <c r="AD251" s="206" t="s">
        <v>190</v>
      </c>
      <c r="AE251" s="337">
        <f>AE249-AE247</f>
        <v>10746</v>
      </c>
      <c r="AF251" s="39"/>
      <c r="AG251" s="166" t="s">
        <v>182</v>
      </c>
      <c r="AH251" s="175">
        <f t="shared" ref="AH251:AS251" si="657">AH254*1%/12</f>
        <v>475.3462874</v>
      </c>
      <c r="AI251" s="175">
        <f t="shared" si="657"/>
        <v>474.9501655</v>
      </c>
      <c r="AJ251" s="175">
        <f t="shared" si="657"/>
        <v>474.5543737</v>
      </c>
      <c r="AK251" s="175">
        <f t="shared" si="657"/>
        <v>474.1589117</v>
      </c>
      <c r="AL251" s="175">
        <f t="shared" si="657"/>
        <v>473.7637793</v>
      </c>
      <c r="AM251" s="175">
        <f t="shared" si="657"/>
        <v>473.3689761</v>
      </c>
      <c r="AN251" s="175">
        <f t="shared" si="657"/>
        <v>472.974502</v>
      </c>
      <c r="AO251" s="175">
        <f t="shared" si="657"/>
        <v>472.5803566</v>
      </c>
      <c r="AP251" s="175">
        <f t="shared" si="657"/>
        <v>472.1865396</v>
      </c>
      <c r="AQ251" s="175">
        <f t="shared" si="657"/>
        <v>471.7930508</v>
      </c>
      <c r="AR251" s="175">
        <f t="shared" si="657"/>
        <v>471.3998899</v>
      </c>
      <c r="AS251" s="175">
        <f t="shared" si="657"/>
        <v>471.0070567</v>
      </c>
      <c r="AT251" s="202" t="s">
        <v>190</v>
      </c>
      <c r="AU251" s="199">
        <f>SUM(AH247:AS247)</f>
        <v>49824.40313</v>
      </c>
      <c r="AV251" s="39"/>
      <c r="AW251" s="166" t="s">
        <v>182</v>
      </c>
      <c r="AX251" s="167">
        <v>1200.0</v>
      </c>
      <c r="AY251" s="167">
        <v>1200.0</v>
      </c>
      <c r="AZ251" s="167">
        <v>1200.0</v>
      </c>
      <c r="BA251" s="167">
        <v>1200.0</v>
      </c>
      <c r="BB251" s="167">
        <v>1200.0</v>
      </c>
      <c r="BC251" s="167">
        <v>1200.0</v>
      </c>
      <c r="BD251" s="167">
        <v>1200.0</v>
      </c>
      <c r="BE251" s="167">
        <v>1200.0</v>
      </c>
      <c r="BF251" s="167">
        <v>1200.0</v>
      </c>
      <c r="BG251" s="167">
        <v>1200.0</v>
      </c>
      <c r="BH251" s="167">
        <v>1200.0</v>
      </c>
      <c r="BI251" s="167">
        <v>1200.0</v>
      </c>
      <c r="BJ251" s="202" t="s">
        <v>190</v>
      </c>
      <c r="BK251" s="346">
        <f>BK249-BK247</f>
        <v>14187</v>
      </c>
      <c r="BL251" s="39"/>
      <c r="BM251" s="166" t="s">
        <v>182</v>
      </c>
      <c r="BN251" s="167">
        <v>1200.0</v>
      </c>
      <c r="BO251" s="167">
        <v>1200.0</v>
      </c>
      <c r="BP251" s="167">
        <v>1200.0</v>
      </c>
      <c r="BQ251" s="167">
        <v>1200.0</v>
      </c>
      <c r="BR251" s="167">
        <v>1200.0</v>
      </c>
      <c r="BS251" s="167">
        <v>1200.0</v>
      </c>
      <c r="BT251" s="167">
        <v>1200.0</v>
      </c>
      <c r="BU251" s="167">
        <v>1200.0</v>
      </c>
      <c r="BV251" s="167">
        <v>1200.0</v>
      </c>
      <c r="BW251" s="167">
        <v>1200.0</v>
      </c>
      <c r="BX251" s="167">
        <v>1200.0</v>
      </c>
      <c r="BY251" s="167">
        <v>1200.0</v>
      </c>
      <c r="BZ251" s="202" t="s">
        <v>190</v>
      </c>
      <c r="CA251" s="193">
        <f>CA249-CA247</f>
        <v>39632.5</v>
      </c>
      <c r="CB251" s="39"/>
      <c r="CC251" s="166" t="s">
        <v>182</v>
      </c>
      <c r="CD251" s="167">
        <v>1200.0</v>
      </c>
      <c r="CE251" s="167">
        <v>1200.0</v>
      </c>
      <c r="CF251" s="167">
        <v>1200.0</v>
      </c>
      <c r="CG251" s="167">
        <v>1200.0</v>
      </c>
      <c r="CH251" s="167">
        <v>1200.0</v>
      </c>
      <c r="CI251" s="167">
        <v>1200.0</v>
      </c>
      <c r="CJ251" s="167">
        <v>1200.0</v>
      </c>
      <c r="CK251" s="167">
        <v>1200.0</v>
      </c>
      <c r="CL251" s="167">
        <v>1200.0</v>
      </c>
      <c r="CM251" s="167">
        <v>1200.0</v>
      </c>
      <c r="CN251" s="167">
        <v>1200.0</v>
      </c>
      <c r="CO251" s="167">
        <v>1200.0</v>
      </c>
      <c r="CP251" s="174" t="s">
        <v>183</v>
      </c>
      <c r="CQ251" s="199">
        <f>SUM(CD247:CO247)</f>
        <v>6990</v>
      </c>
      <c r="CR251" s="39"/>
    </row>
    <row r="252" ht="15.75" customHeight="1">
      <c r="A252" s="166" t="s">
        <v>184</v>
      </c>
      <c r="B252" s="167">
        <f t="shared" ref="B252:M252" si="658">B254*3.5%/12</f>
        <v>978.8333333</v>
      </c>
      <c r="C252" s="167">
        <f t="shared" si="658"/>
        <v>975.3333333</v>
      </c>
      <c r="D252" s="167">
        <f t="shared" si="658"/>
        <v>971.8333333</v>
      </c>
      <c r="E252" s="167">
        <f t="shared" si="658"/>
        <v>968.3333333</v>
      </c>
      <c r="F252" s="167">
        <f t="shared" si="658"/>
        <v>964.8333333</v>
      </c>
      <c r="G252" s="167">
        <f t="shared" si="658"/>
        <v>961.3333333</v>
      </c>
      <c r="H252" s="167">
        <f t="shared" si="658"/>
        <v>957.8333333</v>
      </c>
      <c r="I252" s="167">
        <f t="shared" si="658"/>
        <v>954.3333333</v>
      </c>
      <c r="J252" s="167">
        <f t="shared" si="658"/>
        <v>950.8333333</v>
      </c>
      <c r="K252" s="167">
        <f t="shared" si="658"/>
        <v>947.3333333</v>
      </c>
      <c r="L252" s="167">
        <f t="shared" si="658"/>
        <v>943.8333333</v>
      </c>
      <c r="M252" s="167">
        <f t="shared" si="658"/>
        <v>940.3333333</v>
      </c>
      <c r="N252" s="336" t="s">
        <v>36</v>
      </c>
      <c r="O252" s="336" t="s">
        <v>36</v>
      </c>
      <c r="P252" s="39"/>
      <c r="Q252" s="166" t="s">
        <v>184</v>
      </c>
      <c r="R252" s="167">
        <f t="shared" ref="R252:AC252" si="659">R254*3.5%/12</f>
        <v>2381.75</v>
      </c>
      <c r="S252" s="167">
        <f t="shared" si="659"/>
        <v>2378.25</v>
      </c>
      <c r="T252" s="167">
        <f t="shared" si="659"/>
        <v>2374.75</v>
      </c>
      <c r="U252" s="167">
        <f t="shared" si="659"/>
        <v>2371.25</v>
      </c>
      <c r="V252" s="167">
        <f t="shared" si="659"/>
        <v>2367.75</v>
      </c>
      <c r="W252" s="167">
        <f t="shared" si="659"/>
        <v>2364.25</v>
      </c>
      <c r="X252" s="167">
        <f t="shared" si="659"/>
        <v>2360.75</v>
      </c>
      <c r="Y252" s="167">
        <f t="shared" si="659"/>
        <v>2357.25</v>
      </c>
      <c r="Z252" s="167">
        <f t="shared" si="659"/>
        <v>2353.75</v>
      </c>
      <c r="AA252" s="167">
        <f t="shared" si="659"/>
        <v>2350.25</v>
      </c>
      <c r="AB252" s="167">
        <f t="shared" si="659"/>
        <v>2346.75</v>
      </c>
      <c r="AC252" s="167">
        <f t="shared" si="659"/>
        <v>2343.25</v>
      </c>
      <c r="AD252" s="336" t="s">
        <v>36</v>
      </c>
      <c r="AE252" s="342" t="s">
        <v>36</v>
      </c>
      <c r="AF252" s="39"/>
      <c r="AG252" s="166" t="s">
        <v>184</v>
      </c>
      <c r="AH252" s="175">
        <f t="shared" ref="AH252:AS252" si="660">AH254*3.5%/12</f>
        <v>1663.712006</v>
      </c>
      <c r="AI252" s="175">
        <f t="shared" si="660"/>
        <v>1662.325579</v>
      </c>
      <c r="AJ252" s="175">
        <f t="shared" si="660"/>
        <v>1660.940308</v>
      </c>
      <c r="AK252" s="175">
        <f t="shared" si="660"/>
        <v>1659.556191</v>
      </c>
      <c r="AL252" s="175">
        <f t="shared" si="660"/>
        <v>1658.173227</v>
      </c>
      <c r="AM252" s="175">
        <f t="shared" si="660"/>
        <v>1656.791416</v>
      </c>
      <c r="AN252" s="175">
        <f t="shared" si="660"/>
        <v>1655.410757</v>
      </c>
      <c r="AO252" s="175">
        <f t="shared" si="660"/>
        <v>1654.031248</v>
      </c>
      <c r="AP252" s="175">
        <f t="shared" si="660"/>
        <v>1652.652889</v>
      </c>
      <c r="AQ252" s="175">
        <f t="shared" si="660"/>
        <v>1651.275678</v>
      </c>
      <c r="AR252" s="175">
        <f t="shared" si="660"/>
        <v>1649.899615</v>
      </c>
      <c r="AS252" s="175">
        <f t="shared" si="660"/>
        <v>1648.524698</v>
      </c>
      <c r="AT252" s="169"/>
      <c r="AU252" s="204"/>
      <c r="AV252" s="39"/>
      <c r="AW252" s="166" t="s">
        <v>184</v>
      </c>
      <c r="AX252" s="175">
        <f t="shared" ref="AX252:BI252" si="661">AX254*3.5%/12</f>
        <v>4095</v>
      </c>
      <c r="AY252" s="175">
        <f t="shared" si="661"/>
        <v>4091.5</v>
      </c>
      <c r="AZ252" s="175">
        <f t="shared" si="661"/>
        <v>4088</v>
      </c>
      <c r="BA252" s="175">
        <f t="shared" si="661"/>
        <v>4084.5</v>
      </c>
      <c r="BB252" s="175">
        <f t="shared" si="661"/>
        <v>4081</v>
      </c>
      <c r="BC252" s="175">
        <f t="shared" si="661"/>
        <v>4077.5</v>
      </c>
      <c r="BD252" s="175">
        <f t="shared" si="661"/>
        <v>4074</v>
      </c>
      <c r="BE252" s="175">
        <f t="shared" si="661"/>
        <v>4070.5</v>
      </c>
      <c r="BF252" s="175">
        <f t="shared" si="661"/>
        <v>4067</v>
      </c>
      <c r="BG252" s="175">
        <f t="shared" si="661"/>
        <v>4063.5</v>
      </c>
      <c r="BH252" s="175">
        <f t="shared" si="661"/>
        <v>4060</v>
      </c>
      <c r="BI252" s="175">
        <f t="shared" si="661"/>
        <v>4056.5</v>
      </c>
      <c r="BJ252" s="169"/>
      <c r="BK252" s="343"/>
      <c r="BL252" s="39"/>
      <c r="BM252" s="166" t="s">
        <v>184</v>
      </c>
      <c r="BN252" s="175">
        <f t="shared" ref="BN252:BY252" si="662">BN254*3.5%/12</f>
        <v>2574.541667</v>
      </c>
      <c r="BO252" s="175">
        <f t="shared" si="662"/>
        <v>2571.041667</v>
      </c>
      <c r="BP252" s="175">
        <f t="shared" si="662"/>
        <v>2567.541667</v>
      </c>
      <c r="BQ252" s="175">
        <f t="shared" si="662"/>
        <v>2564.041667</v>
      </c>
      <c r="BR252" s="175">
        <f t="shared" si="662"/>
        <v>2560.541667</v>
      </c>
      <c r="BS252" s="175">
        <f t="shared" si="662"/>
        <v>2557.041667</v>
      </c>
      <c r="BT252" s="175">
        <f t="shared" si="662"/>
        <v>2553.541667</v>
      </c>
      <c r="BU252" s="175">
        <f t="shared" si="662"/>
        <v>2550.041667</v>
      </c>
      <c r="BV252" s="175">
        <f t="shared" si="662"/>
        <v>2546.541667</v>
      </c>
      <c r="BW252" s="175">
        <f t="shared" si="662"/>
        <v>2543.041667</v>
      </c>
      <c r="BX252" s="175">
        <f t="shared" si="662"/>
        <v>2539.541667</v>
      </c>
      <c r="BY252" s="175">
        <f t="shared" si="662"/>
        <v>2536.041667</v>
      </c>
      <c r="BZ252" s="169"/>
      <c r="CA252" s="185"/>
      <c r="CB252" s="39"/>
      <c r="CC252" s="166" t="s">
        <v>184</v>
      </c>
      <c r="CD252" s="175">
        <f t="shared" ref="CD252:CO252" si="663">CD254*5%/12</f>
        <v>-650</v>
      </c>
      <c r="CE252" s="175">
        <f t="shared" si="663"/>
        <v>-655</v>
      </c>
      <c r="CF252" s="175">
        <f t="shared" si="663"/>
        <v>-660</v>
      </c>
      <c r="CG252" s="175">
        <f t="shared" si="663"/>
        <v>-665</v>
      </c>
      <c r="CH252" s="175">
        <f t="shared" si="663"/>
        <v>-670</v>
      </c>
      <c r="CI252" s="175">
        <f t="shared" si="663"/>
        <v>-675</v>
      </c>
      <c r="CJ252" s="175">
        <f t="shared" si="663"/>
        <v>-680</v>
      </c>
      <c r="CK252" s="175">
        <f t="shared" si="663"/>
        <v>-685</v>
      </c>
      <c r="CL252" s="175">
        <f t="shared" si="663"/>
        <v>-690</v>
      </c>
      <c r="CM252" s="175">
        <f t="shared" si="663"/>
        <v>-695</v>
      </c>
      <c r="CN252" s="175">
        <f t="shared" si="663"/>
        <v>-700</v>
      </c>
      <c r="CO252" s="175">
        <f t="shared" si="663"/>
        <v>-705</v>
      </c>
      <c r="CP252" s="176"/>
      <c r="CQ252" s="204"/>
      <c r="CR252" s="39"/>
    </row>
    <row r="253" ht="16.5" customHeight="1">
      <c r="A253" s="166" t="s">
        <v>185</v>
      </c>
      <c r="B253" s="167">
        <f t="shared" ref="B253:M253" si="664">B251+B252</f>
        <v>2178.833333</v>
      </c>
      <c r="C253" s="167">
        <f t="shared" si="664"/>
        <v>2175.333333</v>
      </c>
      <c r="D253" s="167">
        <f t="shared" si="664"/>
        <v>2171.833333</v>
      </c>
      <c r="E253" s="167">
        <f t="shared" si="664"/>
        <v>2168.333333</v>
      </c>
      <c r="F253" s="167">
        <f t="shared" si="664"/>
        <v>2164.833333</v>
      </c>
      <c r="G253" s="167">
        <f t="shared" si="664"/>
        <v>2161.333333</v>
      </c>
      <c r="H253" s="167">
        <f t="shared" si="664"/>
        <v>2157.833333</v>
      </c>
      <c r="I253" s="167">
        <f t="shared" si="664"/>
        <v>2154.333333</v>
      </c>
      <c r="J253" s="167">
        <f t="shared" si="664"/>
        <v>2150.833333</v>
      </c>
      <c r="K253" s="167">
        <f t="shared" si="664"/>
        <v>2147.333333</v>
      </c>
      <c r="L253" s="167">
        <f t="shared" si="664"/>
        <v>2143.833333</v>
      </c>
      <c r="M253" s="167">
        <f t="shared" si="664"/>
        <v>2140.333333</v>
      </c>
      <c r="N253" s="53" t="s">
        <v>185</v>
      </c>
      <c r="O253" s="340">
        <f>SUM(B253:M253)</f>
        <v>25915</v>
      </c>
      <c r="P253" s="39"/>
      <c r="Q253" s="166" t="s">
        <v>185</v>
      </c>
      <c r="R253" s="167">
        <f t="shared" ref="R253:AC253" si="665">R251+R252</f>
        <v>3581.75</v>
      </c>
      <c r="S253" s="167">
        <f t="shared" si="665"/>
        <v>3578.25</v>
      </c>
      <c r="T253" s="167">
        <f t="shared" si="665"/>
        <v>3574.75</v>
      </c>
      <c r="U253" s="167">
        <f t="shared" si="665"/>
        <v>3571.25</v>
      </c>
      <c r="V253" s="167">
        <f t="shared" si="665"/>
        <v>3567.75</v>
      </c>
      <c r="W253" s="167">
        <f t="shared" si="665"/>
        <v>3564.25</v>
      </c>
      <c r="X253" s="167">
        <f t="shared" si="665"/>
        <v>3560.75</v>
      </c>
      <c r="Y253" s="167">
        <f t="shared" si="665"/>
        <v>3557.25</v>
      </c>
      <c r="Z253" s="167">
        <f t="shared" si="665"/>
        <v>3553.75</v>
      </c>
      <c r="AA253" s="167">
        <f t="shared" si="665"/>
        <v>3550.25</v>
      </c>
      <c r="AB253" s="167">
        <f t="shared" si="665"/>
        <v>3546.75</v>
      </c>
      <c r="AC253" s="167">
        <f t="shared" si="665"/>
        <v>3543.25</v>
      </c>
      <c r="AD253" s="53" t="s">
        <v>185</v>
      </c>
      <c r="AE253" s="337">
        <f>SUM(R253:AC253)</f>
        <v>42750</v>
      </c>
      <c r="AF253" s="39"/>
      <c r="AG253" s="166" t="s">
        <v>185</v>
      </c>
      <c r="AH253" s="175">
        <f t="shared" ref="AH253:AS253" si="666">AH252+AH251</f>
        <v>2139.058293</v>
      </c>
      <c r="AI253" s="175">
        <f t="shared" si="666"/>
        <v>2137.275745</v>
      </c>
      <c r="AJ253" s="175">
        <f t="shared" si="666"/>
        <v>2135.494682</v>
      </c>
      <c r="AK253" s="175">
        <f t="shared" si="666"/>
        <v>2133.715103</v>
      </c>
      <c r="AL253" s="175">
        <f t="shared" si="666"/>
        <v>2131.937007</v>
      </c>
      <c r="AM253" s="175">
        <f t="shared" si="666"/>
        <v>2130.160393</v>
      </c>
      <c r="AN253" s="175">
        <f t="shared" si="666"/>
        <v>2128.385259</v>
      </c>
      <c r="AO253" s="175">
        <f t="shared" si="666"/>
        <v>2126.611605</v>
      </c>
      <c r="AP253" s="175">
        <f t="shared" si="666"/>
        <v>2124.839428</v>
      </c>
      <c r="AQ253" s="175">
        <f t="shared" si="666"/>
        <v>2123.068729</v>
      </c>
      <c r="AR253" s="175">
        <f t="shared" si="666"/>
        <v>2121.299505</v>
      </c>
      <c r="AS253" s="175">
        <f t="shared" si="666"/>
        <v>2119.531755</v>
      </c>
      <c r="AT253" s="180" t="s">
        <v>185</v>
      </c>
      <c r="AU253" s="199">
        <f>SUM(AH253:AS253)</f>
        <v>25551.3775</v>
      </c>
      <c r="AV253" s="39"/>
      <c r="AW253" s="166" t="s">
        <v>185</v>
      </c>
      <c r="AX253" s="175">
        <f t="shared" ref="AX253:BI253" si="667">AX252+AX251</f>
        <v>5295</v>
      </c>
      <c r="AY253" s="175">
        <f t="shared" si="667"/>
        <v>5291.5</v>
      </c>
      <c r="AZ253" s="175">
        <f t="shared" si="667"/>
        <v>5288</v>
      </c>
      <c r="BA253" s="175">
        <f t="shared" si="667"/>
        <v>5284.5</v>
      </c>
      <c r="BB253" s="175">
        <f t="shared" si="667"/>
        <v>5281</v>
      </c>
      <c r="BC253" s="175">
        <f t="shared" si="667"/>
        <v>5277.5</v>
      </c>
      <c r="BD253" s="175">
        <f t="shared" si="667"/>
        <v>5274</v>
      </c>
      <c r="BE253" s="175">
        <f t="shared" si="667"/>
        <v>5270.5</v>
      </c>
      <c r="BF253" s="175">
        <f t="shared" si="667"/>
        <v>5267</v>
      </c>
      <c r="BG253" s="175">
        <f t="shared" si="667"/>
        <v>5263.5</v>
      </c>
      <c r="BH253" s="175">
        <f t="shared" si="667"/>
        <v>5260</v>
      </c>
      <c r="BI253" s="175">
        <f t="shared" si="667"/>
        <v>5256.5</v>
      </c>
      <c r="BJ253" s="180" t="s">
        <v>185</v>
      </c>
      <c r="BK253" s="341">
        <f>SUM(AX253:BI253)</f>
        <v>63309</v>
      </c>
      <c r="BL253" s="39"/>
      <c r="BM253" s="166" t="s">
        <v>185</v>
      </c>
      <c r="BN253" s="175">
        <f t="shared" ref="BN253:BY253" si="668">BN252+BN251</f>
        <v>3774.541667</v>
      </c>
      <c r="BO253" s="175">
        <f t="shared" si="668"/>
        <v>3771.041667</v>
      </c>
      <c r="BP253" s="175">
        <f t="shared" si="668"/>
        <v>3767.541667</v>
      </c>
      <c r="BQ253" s="175">
        <f t="shared" si="668"/>
        <v>3764.041667</v>
      </c>
      <c r="BR253" s="175">
        <f t="shared" si="668"/>
        <v>3760.541667</v>
      </c>
      <c r="BS253" s="175">
        <f t="shared" si="668"/>
        <v>3757.041667</v>
      </c>
      <c r="BT253" s="175">
        <f t="shared" si="668"/>
        <v>3753.541667</v>
      </c>
      <c r="BU253" s="175">
        <f t="shared" si="668"/>
        <v>3750.041667</v>
      </c>
      <c r="BV253" s="175">
        <f t="shared" si="668"/>
        <v>3746.541667</v>
      </c>
      <c r="BW253" s="175">
        <f t="shared" si="668"/>
        <v>3743.041667</v>
      </c>
      <c r="BX253" s="175">
        <f t="shared" si="668"/>
        <v>3739.541667</v>
      </c>
      <c r="BY253" s="175">
        <f t="shared" si="668"/>
        <v>3736.041667</v>
      </c>
      <c r="BZ253" s="180" t="s">
        <v>185</v>
      </c>
      <c r="CA253" s="183">
        <f>SUM(BN253:BY253)</f>
        <v>45063.5</v>
      </c>
      <c r="CB253" s="39"/>
      <c r="CC253" s="166" t="s">
        <v>185</v>
      </c>
      <c r="CD253" s="175">
        <f t="shared" ref="CD253:CO253" si="669">CD252+CD251</f>
        <v>550</v>
      </c>
      <c r="CE253" s="175">
        <f t="shared" si="669"/>
        <v>545</v>
      </c>
      <c r="CF253" s="175">
        <f t="shared" si="669"/>
        <v>540</v>
      </c>
      <c r="CG253" s="175">
        <f t="shared" si="669"/>
        <v>535</v>
      </c>
      <c r="CH253" s="175">
        <f t="shared" si="669"/>
        <v>530</v>
      </c>
      <c r="CI253" s="175">
        <f t="shared" si="669"/>
        <v>525</v>
      </c>
      <c r="CJ253" s="175">
        <f t="shared" si="669"/>
        <v>520</v>
      </c>
      <c r="CK253" s="175">
        <f t="shared" si="669"/>
        <v>515</v>
      </c>
      <c r="CL253" s="175">
        <f t="shared" si="669"/>
        <v>510</v>
      </c>
      <c r="CM253" s="175">
        <f t="shared" si="669"/>
        <v>505</v>
      </c>
      <c r="CN253" s="175">
        <f t="shared" si="669"/>
        <v>500</v>
      </c>
      <c r="CO253" s="175">
        <f t="shared" si="669"/>
        <v>495</v>
      </c>
      <c r="CP253" s="174" t="s">
        <v>185</v>
      </c>
      <c r="CQ253" s="199">
        <f>SUM(CD253:CO253)</f>
        <v>6270</v>
      </c>
      <c r="CR253" s="39"/>
    </row>
    <row r="254" ht="15.75" customHeight="1">
      <c r="A254" s="166" t="s">
        <v>186</v>
      </c>
      <c r="B254" s="167">
        <f>M248-M245</f>
        <v>335600</v>
      </c>
      <c r="C254" s="167">
        <f t="shared" ref="C254:M254" si="670">B254-B251</f>
        <v>334400</v>
      </c>
      <c r="D254" s="167">
        <f t="shared" si="670"/>
        <v>333200</v>
      </c>
      <c r="E254" s="167">
        <f t="shared" si="670"/>
        <v>332000</v>
      </c>
      <c r="F254" s="167">
        <f t="shared" si="670"/>
        <v>330800</v>
      </c>
      <c r="G254" s="167">
        <f t="shared" si="670"/>
        <v>329600</v>
      </c>
      <c r="H254" s="167">
        <f t="shared" si="670"/>
        <v>328400</v>
      </c>
      <c r="I254" s="167">
        <f t="shared" si="670"/>
        <v>327200</v>
      </c>
      <c r="J254" s="167">
        <f t="shared" si="670"/>
        <v>326000</v>
      </c>
      <c r="K254" s="167">
        <f t="shared" si="670"/>
        <v>324800</v>
      </c>
      <c r="L254" s="167">
        <f t="shared" si="670"/>
        <v>323600</v>
      </c>
      <c r="M254" s="167">
        <f t="shared" si="670"/>
        <v>322400</v>
      </c>
      <c r="N254" s="336" t="s">
        <v>36</v>
      </c>
      <c r="O254" s="336" t="s">
        <v>36</v>
      </c>
      <c r="P254" s="39"/>
      <c r="Q254" s="166" t="s">
        <v>186</v>
      </c>
      <c r="R254" s="167">
        <f>AC248-AC245</f>
        <v>816600</v>
      </c>
      <c r="S254" s="167">
        <f t="shared" ref="S254:AC254" si="671">R254-R251</f>
        <v>815400</v>
      </c>
      <c r="T254" s="167">
        <f t="shared" si="671"/>
        <v>814200</v>
      </c>
      <c r="U254" s="167">
        <f t="shared" si="671"/>
        <v>813000</v>
      </c>
      <c r="V254" s="167">
        <f t="shared" si="671"/>
        <v>811800</v>
      </c>
      <c r="W254" s="167">
        <f t="shared" si="671"/>
        <v>810600</v>
      </c>
      <c r="X254" s="167">
        <f t="shared" si="671"/>
        <v>809400</v>
      </c>
      <c r="Y254" s="167">
        <f t="shared" si="671"/>
        <v>808200</v>
      </c>
      <c r="Z254" s="167">
        <f t="shared" si="671"/>
        <v>807000</v>
      </c>
      <c r="AA254" s="167">
        <f t="shared" si="671"/>
        <v>805800</v>
      </c>
      <c r="AB254" s="167">
        <f t="shared" si="671"/>
        <v>804600</v>
      </c>
      <c r="AC254" s="167">
        <f t="shared" si="671"/>
        <v>803400</v>
      </c>
      <c r="AD254" s="336" t="s">
        <v>36</v>
      </c>
      <c r="AE254" s="342" t="s">
        <v>36</v>
      </c>
      <c r="AF254" s="39"/>
      <c r="AG254" s="166" t="s">
        <v>186</v>
      </c>
      <c r="AH254" s="175">
        <f>AS248-AS245</f>
        <v>570415.5449</v>
      </c>
      <c r="AI254" s="175">
        <f t="shared" ref="AI254:AS254" si="672">AH254-AH251</f>
        <v>569940.1986</v>
      </c>
      <c r="AJ254" s="175">
        <f t="shared" si="672"/>
        <v>569465.2484</v>
      </c>
      <c r="AK254" s="175">
        <f t="shared" si="672"/>
        <v>568990.694</v>
      </c>
      <c r="AL254" s="175">
        <f t="shared" si="672"/>
        <v>568516.5351</v>
      </c>
      <c r="AM254" s="175">
        <f t="shared" si="672"/>
        <v>568042.7713</v>
      </c>
      <c r="AN254" s="175">
        <f t="shared" si="672"/>
        <v>567569.4024</v>
      </c>
      <c r="AO254" s="175">
        <f t="shared" si="672"/>
        <v>567096.4279</v>
      </c>
      <c r="AP254" s="175">
        <f t="shared" si="672"/>
        <v>566623.8475</v>
      </c>
      <c r="AQ254" s="175">
        <f t="shared" si="672"/>
        <v>566151.661</v>
      </c>
      <c r="AR254" s="175">
        <f t="shared" si="672"/>
        <v>565679.8679</v>
      </c>
      <c r="AS254" s="175">
        <f t="shared" si="672"/>
        <v>565208.468</v>
      </c>
      <c r="AT254" s="169"/>
      <c r="AU254" s="200"/>
      <c r="AV254" s="39"/>
      <c r="AW254" s="166" t="s">
        <v>186</v>
      </c>
      <c r="AX254" s="175">
        <f>BI248-BI245</f>
        <v>1404000</v>
      </c>
      <c r="AY254" s="175">
        <f t="shared" ref="AY254:BI254" si="673">AX254-AX251</f>
        <v>1402800</v>
      </c>
      <c r="AZ254" s="175">
        <f t="shared" si="673"/>
        <v>1401600</v>
      </c>
      <c r="BA254" s="175">
        <f t="shared" si="673"/>
        <v>1400400</v>
      </c>
      <c r="BB254" s="175">
        <f t="shared" si="673"/>
        <v>1399200</v>
      </c>
      <c r="BC254" s="175">
        <f t="shared" si="673"/>
        <v>1398000</v>
      </c>
      <c r="BD254" s="175">
        <f t="shared" si="673"/>
        <v>1396800</v>
      </c>
      <c r="BE254" s="175">
        <f t="shared" si="673"/>
        <v>1395600</v>
      </c>
      <c r="BF254" s="175">
        <f t="shared" si="673"/>
        <v>1394400</v>
      </c>
      <c r="BG254" s="175">
        <f t="shared" si="673"/>
        <v>1393200</v>
      </c>
      <c r="BH254" s="175">
        <f t="shared" si="673"/>
        <v>1392000</v>
      </c>
      <c r="BI254" s="175">
        <f t="shared" si="673"/>
        <v>1390800</v>
      </c>
      <c r="BJ254" s="169"/>
      <c r="BK254" s="343"/>
      <c r="BL254" s="39"/>
      <c r="BM254" s="166" t="s">
        <v>186</v>
      </c>
      <c r="BN254" s="175">
        <f>BY248-BY245</f>
        <v>882700</v>
      </c>
      <c r="BO254" s="175">
        <f t="shared" ref="BO254:BY254" si="674">BN254-BN251</f>
        <v>881500</v>
      </c>
      <c r="BP254" s="175">
        <f t="shared" si="674"/>
        <v>880300</v>
      </c>
      <c r="BQ254" s="175">
        <f t="shared" si="674"/>
        <v>879100</v>
      </c>
      <c r="BR254" s="175">
        <f t="shared" si="674"/>
        <v>877900</v>
      </c>
      <c r="BS254" s="175">
        <f t="shared" si="674"/>
        <v>876700</v>
      </c>
      <c r="BT254" s="175">
        <f t="shared" si="674"/>
        <v>875500</v>
      </c>
      <c r="BU254" s="175">
        <f t="shared" si="674"/>
        <v>874300</v>
      </c>
      <c r="BV254" s="175">
        <f t="shared" si="674"/>
        <v>873100</v>
      </c>
      <c r="BW254" s="175">
        <f t="shared" si="674"/>
        <v>871900</v>
      </c>
      <c r="BX254" s="175">
        <f t="shared" si="674"/>
        <v>870700</v>
      </c>
      <c r="BY254" s="175">
        <f t="shared" si="674"/>
        <v>869500</v>
      </c>
      <c r="BZ254" s="169"/>
      <c r="CA254" s="185"/>
      <c r="CB254" s="39"/>
      <c r="CC254" s="166" t="s">
        <v>186</v>
      </c>
      <c r="CD254" s="175">
        <f>CO248-CO245</f>
        <v>-156000</v>
      </c>
      <c r="CE254" s="175">
        <f t="shared" ref="CE254:CO254" si="675">CD254-CD251</f>
        <v>-157200</v>
      </c>
      <c r="CF254" s="175">
        <f t="shared" si="675"/>
        <v>-158400</v>
      </c>
      <c r="CG254" s="175">
        <f t="shared" si="675"/>
        <v>-159600</v>
      </c>
      <c r="CH254" s="175">
        <f t="shared" si="675"/>
        <v>-160800</v>
      </c>
      <c r="CI254" s="175">
        <f t="shared" si="675"/>
        <v>-162000</v>
      </c>
      <c r="CJ254" s="175">
        <f t="shared" si="675"/>
        <v>-163200</v>
      </c>
      <c r="CK254" s="175">
        <f t="shared" si="675"/>
        <v>-164400</v>
      </c>
      <c r="CL254" s="175">
        <f t="shared" si="675"/>
        <v>-165600</v>
      </c>
      <c r="CM254" s="175">
        <f t="shared" si="675"/>
        <v>-166800</v>
      </c>
      <c r="CN254" s="175">
        <f t="shared" si="675"/>
        <v>-168000</v>
      </c>
      <c r="CO254" s="175">
        <f t="shared" si="675"/>
        <v>-169200</v>
      </c>
      <c r="CP254" s="186"/>
      <c r="CQ254" s="200"/>
      <c r="CR254" s="39"/>
    </row>
    <row r="255" ht="16.5" customHeight="1">
      <c r="A255" s="166" t="s">
        <v>187</v>
      </c>
      <c r="B255" s="167">
        <v>4500.0</v>
      </c>
      <c r="C255" s="167">
        <v>4500.0</v>
      </c>
      <c r="D255" s="167">
        <v>4500.0</v>
      </c>
      <c r="E255" s="167">
        <v>4500.0</v>
      </c>
      <c r="F255" s="167">
        <v>4500.0</v>
      </c>
      <c r="G255" s="167">
        <v>4500.0</v>
      </c>
      <c r="H255" s="167">
        <v>4500.0</v>
      </c>
      <c r="I255" s="167">
        <v>4500.0</v>
      </c>
      <c r="J255" s="167">
        <v>4500.0</v>
      </c>
      <c r="K255" s="167">
        <v>4500.0</v>
      </c>
      <c r="L255" s="167">
        <v>4500.0</v>
      </c>
      <c r="M255" s="167">
        <v>4500.0</v>
      </c>
      <c r="N255" s="191"/>
      <c r="O255" s="340">
        <f>SUM(B255:M255)</f>
        <v>54000</v>
      </c>
      <c r="P255" s="39"/>
      <c r="Q255" s="166" t="s">
        <v>187</v>
      </c>
      <c r="R255" s="167">
        <v>4500.0</v>
      </c>
      <c r="S255" s="167">
        <v>4500.0</v>
      </c>
      <c r="T255" s="167">
        <v>4500.0</v>
      </c>
      <c r="U255" s="167">
        <v>4500.0</v>
      </c>
      <c r="V255" s="167">
        <v>4500.0</v>
      </c>
      <c r="W255" s="167">
        <v>4500.0</v>
      </c>
      <c r="X255" s="167">
        <v>4500.0</v>
      </c>
      <c r="Y255" s="167">
        <v>4500.0</v>
      </c>
      <c r="Z255" s="167">
        <v>4500.0</v>
      </c>
      <c r="AA255" s="167">
        <v>4500.0</v>
      </c>
      <c r="AB255" s="167">
        <v>4500.0</v>
      </c>
      <c r="AC255" s="167">
        <v>4500.0</v>
      </c>
      <c r="AD255" s="166" t="s">
        <v>187</v>
      </c>
      <c r="AE255" s="337">
        <f>SUM(R255:AC255)</f>
        <v>54000</v>
      </c>
      <c r="AF255" s="39"/>
      <c r="AG255" s="166" t="s">
        <v>187</v>
      </c>
      <c r="AH255" s="175">
        <v>5100.0</v>
      </c>
      <c r="AI255" s="175">
        <v>5100.0</v>
      </c>
      <c r="AJ255" s="175">
        <v>5100.0</v>
      </c>
      <c r="AK255" s="175">
        <v>5100.0</v>
      </c>
      <c r="AL255" s="175">
        <v>5100.0</v>
      </c>
      <c r="AM255" s="175">
        <v>5100.0</v>
      </c>
      <c r="AN255" s="175">
        <v>5100.0</v>
      </c>
      <c r="AO255" s="175">
        <v>5100.0</v>
      </c>
      <c r="AP255" s="175">
        <v>5100.0</v>
      </c>
      <c r="AQ255" s="175">
        <v>5100.0</v>
      </c>
      <c r="AR255" s="175">
        <v>5100.0</v>
      </c>
      <c r="AS255" s="175">
        <v>5100.0</v>
      </c>
      <c r="AT255" s="180" t="s">
        <v>188</v>
      </c>
      <c r="AU255" s="199">
        <f>SUM(AH255:AS255)</f>
        <v>61200</v>
      </c>
      <c r="AV255" s="39"/>
      <c r="AW255" s="166" t="s">
        <v>187</v>
      </c>
      <c r="AX255" s="175">
        <v>6500.0</v>
      </c>
      <c r="AY255" s="175">
        <v>6500.0</v>
      </c>
      <c r="AZ255" s="175">
        <v>6500.0</v>
      </c>
      <c r="BA255" s="175">
        <v>6500.0</v>
      </c>
      <c r="BB255" s="175">
        <v>6500.0</v>
      </c>
      <c r="BC255" s="175">
        <v>6500.0</v>
      </c>
      <c r="BD255" s="175">
        <v>6500.0</v>
      </c>
      <c r="BE255" s="175">
        <v>6500.0</v>
      </c>
      <c r="BF255" s="175">
        <v>6500.0</v>
      </c>
      <c r="BG255" s="175">
        <v>6500.0</v>
      </c>
      <c r="BH255" s="175">
        <v>6500.0</v>
      </c>
      <c r="BI255" s="175">
        <v>6500.0</v>
      </c>
      <c r="BJ255" s="180" t="s">
        <v>188</v>
      </c>
      <c r="BK255" s="341">
        <f>SUM(AX255:BI255)</f>
        <v>78000</v>
      </c>
      <c r="BL255" s="39"/>
      <c r="BM255" s="166" t="s">
        <v>187</v>
      </c>
      <c r="BN255" s="175">
        <v>7100.0</v>
      </c>
      <c r="BO255" s="175">
        <v>7100.0</v>
      </c>
      <c r="BP255" s="175">
        <v>7100.0</v>
      </c>
      <c r="BQ255" s="175">
        <v>7100.0</v>
      </c>
      <c r="BR255" s="175">
        <v>7100.0</v>
      </c>
      <c r="BS255" s="175">
        <v>7100.0</v>
      </c>
      <c r="BT255" s="175">
        <v>7100.0</v>
      </c>
      <c r="BU255" s="175">
        <v>7100.0</v>
      </c>
      <c r="BV255" s="175">
        <v>7100.0</v>
      </c>
      <c r="BW255" s="175">
        <v>7100.0</v>
      </c>
      <c r="BX255" s="175">
        <v>7100.0</v>
      </c>
      <c r="BY255" s="175">
        <v>7100.0</v>
      </c>
      <c r="BZ255" s="180" t="s">
        <v>188</v>
      </c>
      <c r="CA255" s="183">
        <f>SUM(BN255:BY255)</f>
        <v>85200</v>
      </c>
      <c r="CB255" s="39"/>
      <c r="CC255" s="166" t="s">
        <v>187</v>
      </c>
      <c r="CD255" s="175">
        <v>980000.0</v>
      </c>
      <c r="CE255" s="175">
        <v>980000.0</v>
      </c>
      <c r="CF255" s="175">
        <v>980000.0</v>
      </c>
      <c r="CG255" s="175">
        <v>980000.0</v>
      </c>
      <c r="CH255" s="175">
        <v>980000.0</v>
      </c>
      <c r="CI255" s="175">
        <v>980000.0</v>
      </c>
      <c r="CJ255" s="175">
        <v>980000.0</v>
      </c>
      <c r="CK255" s="175">
        <v>980000.0</v>
      </c>
      <c r="CL255" s="175">
        <v>980000.0</v>
      </c>
      <c r="CM255" s="175">
        <v>980000.0</v>
      </c>
      <c r="CN255" s="175">
        <v>980000.0</v>
      </c>
      <c r="CO255" s="175">
        <v>980000.0</v>
      </c>
      <c r="CP255" s="187" t="s">
        <v>189</v>
      </c>
      <c r="CQ255" s="199">
        <f>SUM(CD255:CO255)</f>
        <v>11760000</v>
      </c>
      <c r="CR255" s="39"/>
    </row>
    <row r="256" ht="15.75" customHeight="1">
      <c r="A256" s="188" t="s">
        <v>169</v>
      </c>
      <c r="B256" s="158" t="s">
        <v>170</v>
      </c>
      <c r="C256" s="158" t="s">
        <v>171</v>
      </c>
      <c r="D256" s="158" t="s">
        <v>172</v>
      </c>
      <c r="E256" s="158" t="s">
        <v>173</v>
      </c>
      <c r="F256" s="158" t="s">
        <v>174</v>
      </c>
      <c r="G256" s="158" t="s">
        <v>175</v>
      </c>
      <c r="H256" s="158" t="s">
        <v>176</v>
      </c>
      <c r="I256" s="158" t="s">
        <v>177</v>
      </c>
      <c r="J256" s="158" t="s">
        <v>178</v>
      </c>
      <c r="K256" s="158" t="s">
        <v>179</v>
      </c>
      <c r="L256" s="158" t="s">
        <v>180</v>
      </c>
      <c r="M256" s="159" t="s">
        <v>181</v>
      </c>
      <c r="N256" s="336" t="s">
        <v>36</v>
      </c>
      <c r="O256" s="336" t="s">
        <v>36</v>
      </c>
      <c r="P256" s="39"/>
      <c r="Q256" s="188" t="s">
        <v>169</v>
      </c>
      <c r="R256" s="158" t="s">
        <v>170</v>
      </c>
      <c r="S256" s="158" t="s">
        <v>171</v>
      </c>
      <c r="T256" s="158" t="s">
        <v>172</v>
      </c>
      <c r="U256" s="158" t="s">
        <v>173</v>
      </c>
      <c r="V256" s="158" t="s">
        <v>174</v>
      </c>
      <c r="W256" s="158" t="s">
        <v>175</v>
      </c>
      <c r="X256" s="158" t="s">
        <v>176</v>
      </c>
      <c r="Y256" s="158" t="s">
        <v>177</v>
      </c>
      <c r="Z256" s="158" t="s">
        <v>178</v>
      </c>
      <c r="AA256" s="158" t="s">
        <v>179</v>
      </c>
      <c r="AB256" s="158" t="s">
        <v>180</v>
      </c>
      <c r="AC256" s="159" t="s">
        <v>181</v>
      </c>
      <c r="AD256" s="336" t="s">
        <v>36</v>
      </c>
      <c r="AE256" s="342" t="s">
        <v>36</v>
      </c>
      <c r="AF256" s="39"/>
      <c r="AG256" s="188" t="s">
        <v>169</v>
      </c>
      <c r="AH256" s="158" t="s">
        <v>170</v>
      </c>
      <c r="AI256" s="158" t="s">
        <v>171</v>
      </c>
      <c r="AJ256" s="158" t="s">
        <v>172</v>
      </c>
      <c r="AK256" s="158" t="s">
        <v>173</v>
      </c>
      <c r="AL256" s="158" t="s">
        <v>174</v>
      </c>
      <c r="AM256" s="158" t="s">
        <v>175</v>
      </c>
      <c r="AN256" s="158" t="s">
        <v>176</v>
      </c>
      <c r="AO256" s="158" t="s">
        <v>177</v>
      </c>
      <c r="AP256" s="158" t="s">
        <v>178</v>
      </c>
      <c r="AQ256" s="158" t="s">
        <v>179</v>
      </c>
      <c r="AR256" s="158" t="s">
        <v>180</v>
      </c>
      <c r="AS256" s="159" t="s">
        <v>181</v>
      </c>
      <c r="AT256" s="200"/>
      <c r="AU256" s="200"/>
      <c r="AV256" s="39"/>
      <c r="AW256" s="188" t="s">
        <v>169</v>
      </c>
      <c r="AX256" s="158" t="s">
        <v>170</v>
      </c>
      <c r="AY256" s="158" t="s">
        <v>171</v>
      </c>
      <c r="AZ256" s="158" t="s">
        <v>172</v>
      </c>
      <c r="BA256" s="158" t="s">
        <v>173</v>
      </c>
      <c r="BB256" s="158" t="s">
        <v>174</v>
      </c>
      <c r="BC256" s="158" t="s">
        <v>175</v>
      </c>
      <c r="BD256" s="158" t="s">
        <v>176</v>
      </c>
      <c r="BE256" s="158" t="s">
        <v>177</v>
      </c>
      <c r="BF256" s="158" t="s">
        <v>178</v>
      </c>
      <c r="BG256" s="158" t="s">
        <v>179</v>
      </c>
      <c r="BH256" s="158" t="s">
        <v>180</v>
      </c>
      <c r="BI256" s="159" t="s">
        <v>181</v>
      </c>
      <c r="BJ256" s="200"/>
      <c r="BK256" s="343"/>
      <c r="BL256" s="39"/>
      <c r="BM256" s="188" t="s">
        <v>169</v>
      </c>
      <c r="BN256" s="158" t="s">
        <v>170</v>
      </c>
      <c r="BO256" s="158" t="s">
        <v>171</v>
      </c>
      <c r="BP256" s="158" t="s">
        <v>172</v>
      </c>
      <c r="BQ256" s="158" t="s">
        <v>173</v>
      </c>
      <c r="BR256" s="158" t="s">
        <v>174</v>
      </c>
      <c r="BS256" s="158" t="s">
        <v>175</v>
      </c>
      <c r="BT256" s="158" t="s">
        <v>176</v>
      </c>
      <c r="BU256" s="158" t="s">
        <v>177</v>
      </c>
      <c r="BV256" s="158" t="s">
        <v>178</v>
      </c>
      <c r="BW256" s="158" t="s">
        <v>179</v>
      </c>
      <c r="BX256" s="158" t="s">
        <v>180</v>
      </c>
      <c r="BY256" s="159" t="s">
        <v>181</v>
      </c>
      <c r="BZ256" s="200"/>
      <c r="CA256" s="185"/>
      <c r="CB256" s="39"/>
      <c r="CC256" s="188" t="s">
        <v>169</v>
      </c>
      <c r="CD256" s="158" t="s">
        <v>170</v>
      </c>
      <c r="CE256" s="158" t="s">
        <v>171</v>
      </c>
      <c r="CF256" s="158" t="s">
        <v>172</v>
      </c>
      <c r="CG256" s="158" t="s">
        <v>173</v>
      </c>
      <c r="CH256" s="158" t="s">
        <v>174</v>
      </c>
      <c r="CI256" s="158" t="s">
        <v>175</v>
      </c>
      <c r="CJ256" s="158" t="s">
        <v>176</v>
      </c>
      <c r="CK256" s="158" t="s">
        <v>177</v>
      </c>
      <c r="CL256" s="158" t="s">
        <v>178</v>
      </c>
      <c r="CM256" s="158" t="s">
        <v>179</v>
      </c>
      <c r="CN256" s="158" t="s">
        <v>180</v>
      </c>
      <c r="CO256" s="159" t="s">
        <v>181</v>
      </c>
      <c r="CP256" s="200"/>
      <c r="CQ256" s="200"/>
      <c r="CR256" s="39"/>
    </row>
    <row r="257" ht="15.75" customHeight="1">
      <c r="A257" s="166" t="s">
        <v>182</v>
      </c>
      <c r="B257" s="167">
        <v>1200.0</v>
      </c>
      <c r="C257" s="167">
        <v>1200.0</v>
      </c>
      <c r="D257" s="167">
        <v>1200.0</v>
      </c>
      <c r="E257" s="167">
        <v>1200.0</v>
      </c>
      <c r="F257" s="167">
        <v>1200.0</v>
      </c>
      <c r="G257" s="167">
        <v>1200.0</v>
      </c>
      <c r="H257" s="167">
        <v>1200.0</v>
      </c>
      <c r="I257" s="167">
        <v>1200.0</v>
      </c>
      <c r="J257" s="167">
        <v>1200.0</v>
      </c>
      <c r="K257" s="167">
        <v>1200.0</v>
      </c>
      <c r="L257" s="167">
        <v>1200.0</v>
      </c>
      <c r="M257" s="167">
        <v>1200.0</v>
      </c>
      <c r="N257" s="206" t="s">
        <v>190</v>
      </c>
      <c r="O257" s="345">
        <f>O255-O253</f>
        <v>28085</v>
      </c>
      <c r="P257" s="39"/>
      <c r="Q257" s="166" t="s">
        <v>182</v>
      </c>
      <c r="R257" s="167">
        <v>1200.0</v>
      </c>
      <c r="S257" s="167">
        <v>1200.0</v>
      </c>
      <c r="T257" s="167">
        <v>1200.0</v>
      </c>
      <c r="U257" s="167">
        <v>1200.0</v>
      </c>
      <c r="V257" s="167">
        <v>1200.0</v>
      </c>
      <c r="W257" s="167">
        <v>1200.0</v>
      </c>
      <c r="X257" s="167">
        <v>1200.0</v>
      </c>
      <c r="Y257" s="167">
        <v>1200.0</v>
      </c>
      <c r="Z257" s="167">
        <v>1200.0</v>
      </c>
      <c r="AA257" s="167">
        <v>1200.0</v>
      </c>
      <c r="AB257" s="167">
        <v>1200.0</v>
      </c>
      <c r="AC257" s="167">
        <v>1200.0</v>
      </c>
      <c r="AD257" s="206" t="s">
        <v>190</v>
      </c>
      <c r="AE257" s="337">
        <f>AE255-AE253</f>
        <v>11250</v>
      </c>
      <c r="AF257" s="39"/>
      <c r="AG257" s="166" t="s">
        <v>182</v>
      </c>
      <c r="AH257" s="175">
        <f t="shared" ref="AH257:AS257" si="676">AH260*1%/12</f>
        <v>471.0070567</v>
      </c>
      <c r="AI257" s="175">
        <f t="shared" si="676"/>
        <v>470.6145508</v>
      </c>
      <c r="AJ257" s="175">
        <f t="shared" si="676"/>
        <v>470.222372</v>
      </c>
      <c r="AK257" s="175">
        <f t="shared" si="676"/>
        <v>469.83052</v>
      </c>
      <c r="AL257" s="175">
        <f t="shared" si="676"/>
        <v>469.4389946</v>
      </c>
      <c r="AM257" s="175">
        <f t="shared" si="676"/>
        <v>469.0477954</v>
      </c>
      <c r="AN257" s="175">
        <f t="shared" si="676"/>
        <v>468.6569223</v>
      </c>
      <c r="AO257" s="175">
        <f t="shared" si="676"/>
        <v>468.2663749</v>
      </c>
      <c r="AP257" s="175">
        <f t="shared" si="676"/>
        <v>467.8761529</v>
      </c>
      <c r="AQ257" s="175">
        <f t="shared" si="676"/>
        <v>467.4862561</v>
      </c>
      <c r="AR257" s="175">
        <f t="shared" si="676"/>
        <v>467.0966842</v>
      </c>
      <c r="AS257" s="175">
        <f t="shared" si="676"/>
        <v>466.707437</v>
      </c>
      <c r="AT257" s="202" t="s">
        <v>190</v>
      </c>
      <c r="AU257" s="200"/>
      <c r="AV257" s="39"/>
      <c r="AW257" s="166" t="s">
        <v>182</v>
      </c>
      <c r="AX257" s="167">
        <v>1200.0</v>
      </c>
      <c r="AY257" s="167">
        <v>1200.0</v>
      </c>
      <c r="AZ257" s="167">
        <v>1200.0</v>
      </c>
      <c r="BA257" s="167">
        <v>1200.0</v>
      </c>
      <c r="BB257" s="167">
        <v>1200.0</v>
      </c>
      <c r="BC257" s="167">
        <v>1200.0</v>
      </c>
      <c r="BD257" s="167">
        <v>1200.0</v>
      </c>
      <c r="BE257" s="167">
        <v>1200.0</v>
      </c>
      <c r="BF257" s="167">
        <v>1200.0</v>
      </c>
      <c r="BG257" s="167">
        <v>1200.0</v>
      </c>
      <c r="BH257" s="167">
        <v>1200.0</v>
      </c>
      <c r="BI257" s="167">
        <v>1200.0</v>
      </c>
      <c r="BJ257" s="202" t="s">
        <v>190</v>
      </c>
      <c r="BK257" s="346">
        <f>BK255-BK253</f>
        <v>14691</v>
      </c>
      <c r="BL257" s="39"/>
      <c r="BM257" s="166" t="s">
        <v>182</v>
      </c>
      <c r="BN257" s="167">
        <v>1200.0</v>
      </c>
      <c r="BO257" s="167">
        <v>1200.0</v>
      </c>
      <c r="BP257" s="167">
        <v>1200.0</v>
      </c>
      <c r="BQ257" s="167">
        <v>1200.0</v>
      </c>
      <c r="BR257" s="167">
        <v>1200.0</v>
      </c>
      <c r="BS257" s="167">
        <v>1200.0</v>
      </c>
      <c r="BT257" s="167">
        <v>1200.0</v>
      </c>
      <c r="BU257" s="167">
        <v>1200.0</v>
      </c>
      <c r="BV257" s="167">
        <v>1200.0</v>
      </c>
      <c r="BW257" s="167">
        <v>1200.0</v>
      </c>
      <c r="BX257" s="167">
        <v>1200.0</v>
      </c>
      <c r="BY257" s="167">
        <v>1200.0</v>
      </c>
      <c r="BZ257" s="202" t="s">
        <v>190</v>
      </c>
      <c r="CA257" s="193">
        <f>CA255-CA253</f>
        <v>40136.5</v>
      </c>
      <c r="CB257" s="39"/>
      <c r="CC257" s="166" t="s">
        <v>182</v>
      </c>
      <c r="CD257" s="167">
        <v>1200.0</v>
      </c>
      <c r="CE257" s="167">
        <v>1200.0</v>
      </c>
      <c r="CF257" s="167">
        <v>1200.0</v>
      </c>
      <c r="CG257" s="167">
        <v>1200.0</v>
      </c>
      <c r="CH257" s="167">
        <v>1200.0</v>
      </c>
      <c r="CI257" s="167">
        <v>1200.0</v>
      </c>
      <c r="CJ257" s="167">
        <v>1200.0</v>
      </c>
      <c r="CK257" s="167">
        <v>1200.0</v>
      </c>
      <c r="CL257" s="167">
        <v>1200.0</v>
      </c>
      <c r="CM257" s="167">
        <v>1200.0</v>
      </c>
      <c r="CN257" s="167">
        <v>1200.0</v>
      </c>
      <c r="CO257" s="167">
        <v>1200.0</v>
      </c>
      <c r="CP257" s="174" t="s">
        <v>183</v>
      </c>
      <c r="CQ257" s="200"/>
      <c r="CR257" s="39"/>
    </row>
    <row r="258" ht="15.75" customHeight="1">
      <c r="A258" s="166" t="s">
        <v>184</v>
      </c>
      <c r="B258" s="167">
        <f t="shared" ref="B258:M258" si="677">B260*3.5%/12</f>
        <v>936.8333333</v>
      </c>
      <c r="C258" s="167">
        <f t="shared" si="677"/>
        <v>933.3333333</v>
      </c>
      <c r="D258" s="167">
        <f t="shared" si="677"/>
        <v>929.8333333</v>
      </c>
      <c r="E258" s="167">
        <f t="shared" si="677"/>
        <v>926.3333333</v>
      </c>
      <c r="F258" s="167">
        <f t="shared" si="677"/>
        <v>922.8333333</v>
      </c>
      <c r="G258" s="167">
        <f t="shared" si="677"/>
        <v>919.3333333</v>
      </c>
      <c r="H258" s="167">
        <f t="shared" si="677"/>
        <v>915.8333333</v>
      </c>
      <c r="I258" s="167">
        <f t="shared" si="677"/>
        <v>912.3333333</v>
      </c>
      <c r="J258" s="167">
        <f t="shared" si="677"/>
        <v>908.8333333</v>
      </c>
      <c r="K258" s="167">
        <f t="shared" si="677"/>
        <v>905.3333333</v>
      </c>
      <c r="L258" s="167">
        <f t="shared" si="677"/>
        <v>901.8333333</v>
      </c>
      <c r="M258" s="167">
        <f t="shared" si="677"/>
        <v>898.3333333</v>
      </c>
      <c r="N258" s="336" t="s">
        <v>36</v>
      </c>
      <c r="O258" s="336" t="s">
        <v>36</v>
      </c>
      <c r="P258" s="39"/>
      <c r="Q258" s="166" t="s">
        <v>184</v>
      </c>
      <c r="R258" s="167">
        <f t="shared" ref="R258:AC258" si="678">R260*3.5%/12</f>
        <v>2339.75</v>
      </c>
      <c r="S258" s="167">
        <f t="shared" si="678"/>
        <v>2336.25</v>
      </c>
      <c r="T258" s="167">
        <f t="shared" si="678"/>
        <v>2332.75</v>
      </c>
      <c r="U258" s="167">
        <f t="shared" si="678"/>
        <v>2329.25</v>
      </c>
      <c r="V258" s="167">
        <f t="shared" si="678"/>
        <v>2325.75</v>
      </c>
      <c r="W258" s="167">
        <f t="shared" si="678"/>
        <v>2322.25</v>
      </c>
      <c r="X258" s="167">
        <f t="shared" si="678"/>
        <v>2318.75</v>
      </c>
      <c r="Y258" s="167">
        <f t="shared" si="678"/>
        <v>2315.25</v>
      </c>
      <c r="Z258" s="167">
        <f t="shared" si="678"/>
        <v>2311.75</v>
      </c>
      <c r="AA258" s="167">
        <f t="shared" si="678"/>
        <v>2308.25</v>
      </c>
      <c r="AB258" s="167">
        <f t="shared" si="678"/>
        <v>2304.75</v>
      </c>
      <c r="AC258" s="167">
        <f t="shared" si="678"/>
        <v>2301.25</v>
      </c>
      <c r="AD258" s="336" t="s">
        <v>36</v>
      </c>
      <c r="AE258" s="342" t="s">
        <v>36</v>
      </c>
      <c r="AF258" s="39"/>
      <c r="AG258" s="166" t="s">
        <v>184</v>
      </c>
      <c r="AH258" s="175">
        <f t="shared" ref="AH258:AS258" si="679">AH260*3.5%/12</f>
        <v>1648.524698</v>
      </c>
      <c r="AI258" s="175">
        <f t="shared" si="679"/>
        <v>1647.150928</v>
      </c>
      <c r="AJ258" s="175">
        <f t="shared" si="679"/>
        <v>1645.778302</v>
      </c>
      <c r="AK258" s="175">
        <f t="shared" si="679"/>
        <v>1644.40682</v>
      </c>
      <c r="AL258" s="175">
        <f t="shared" si="679"/>
        <v>1643.036481</v>
      </c>
      <c r="AM258" s="175">
        <f t="shared" si="679"/>
        <v>1641.667284</v>
      </c>
      <c r="AN258" s="175">
        <f t="shared" si="679"/>
        <v>1640.299228</v>
      </c>
      <c r="AO258" s="175">
        <f t="shared" si="679"/>
        <v>1638.932312</v>
      </c>
      <c r="AP258" s="175">
        <f t="shared" si="679"/>
        <v>1637.566535</v>
      </c>
      <c r="AQ258" s="175">
        <f t="shared" si="679"/>
        <v>1636.201896</v>
      </c>
      <c r="AR258" s="175">
        <f t="shared" si="679"/>
        <v>1634.838395</v>
      </c>
      <c r="AS258" s="175">
        <f t="shared" si="679"/>
        <v>1633.476029</v>
      </c>
      <c r="AT258" s="169"/>
      <c r="AU258" s="200"/>
      <c r="AV258" s="39"/>
      <c r="AW258" s="166" t="s">
        <v>184</v>
      </c>
      <c r="AX258" s="175">
        <f t="shared" ref="AX258:BI258" si="680">AX260*3.5%/12</f>
        <v>4056.5</v>
      </c>
      <c r="AY258" s="175">
        <f t="shared" si="680"/>
        <v>4053</v>
      </c>
      <c r="AZ258" s="175">
        <f t="shared" si="680"/>
        <v>4049.5</v>
      </c>
      <c r="BA258" s="175">
        <f t="shared" si="680"/>
        <v>4046</v>
      </c>
      <c r="BB258" s="175">
        <f t="shared" si="680"/>
        <v>4042.5</v>
      </c>
      <c r="BC258" s="175">
        <f t="shared" si="680"/>
        <v>4039</v>
      </c>
      <c r="BD258" s="175">
        <f t="shared" si="680"/>
        <v>4035.5</v>
      </c>
      <c r="BE258" s="175">
        <f t="shared" si="680"/>
        <v>4032</v>
      </c>
      <c r="BF258" s="175">
        <f t="shared" si="680"/>
        <v>4028.5</v>
      </c>
      <c r="BG258" s="175">
        <f t="shared" si="680"/>
        <v>4025</v>
      </c>
      <c r="BH258" s="175">
        <f t="shared" si="680"/>
        <v>4021.5</v>
      </c>
      <c r="BI258" s="175">
        <f t="shared" si="680"/>
        <v>4018</v>
      </c>
      <c r="BJ258" s="169"/>
      <c r="BK258" s="343"/>
      <c r="BL258" s="39"/>
      <c r="BM258" s="166" t="s">
        <v>184</v>
      </c>
      <c r="BN258" s="175">
        <f t="shared" ref="BN258:BY258" si="681">BN260*3.5%/12</f>
        <v>2536.041667</v>
      </c>
      <c r="BO258" s="175">
        <f t="shared" si="681"/>
        <v>2532.541667</v>
      </c>
      <c r="BP258" s="175">
        <f t="shared" si="681"/>
        <v>2529.041667</v>
      </c>
      <c r="BQ258" s="175">
        <f t="shared" si="681"/>
        <v>2525.541667</v>
      </c>
      <c r="BR258" s="175">
        <f t="shared" si="681"/>
        <v>2522.041667</v>
      </c>
      <c r="BS258" s="175">
        <f t="shared" si="681"/>
        <v>2518.541667</v>
      </c>
      <c r="BT258" s="175">
        <f t="shared" si="681"/>
        <v>2515.041667</v>
      </c>
      <c r="BU258" s="175">
        <f t="shared" si="681"/>
        <v>2511.541667</v>
      </c>
      <c r="BV258" s="175">
        <f t="shared" si="681"/>
        <v>2508.041667</v>
      </c>
      <c r="BW258" s="175">
        <f t="shared" si="681"/>
        <v>2504.541667</v>
      </c>
      <c r="BX258" s="175">
        <f t="shared" si="681"/>
        <v>2501.041667</v>
      </c>
      <c r="BY258" s="175">
        <f t="shared" si="681"/>
        <v>2497.541667</v>
      </c>
      <c r="BZ258" s="169"/>
      <c r="CA258" s="185"/>
      <c r="CB258" s="39"/>
      <c r="CC258" s="166" t="s">
        <v>184</v>
      </c>
      <c r="CD258" s="175">
        <f t="shared" ref="CD258:CO258" si="682">CD260*5%/12</f>
        <v>-705</v>
      </c>
      <c r="CE258" s="175">
        <f t="shared" si="682"/>
        <v>-710</v>
      </c>
      <c r="CF258" s="175">
        <f t="shared" si="682"/>
        <v>-715</v>
      </c>
      <c r="CG258" s="175">
        <f t="shared" si="682"/>
        <v>-720</v>
      </c>
      <c r="CH258" s="175">
        <f t="shared" si="682"/>
        <v>-725</v>
      </c>
      <c r="CI258" s="175">
        <f t="shared" si="682"/>
        <v>-730</v>
      </c>
      <c r="CJ258" s="175">
        <f t="shared" si="682"/>
        <v>-735</v>
      </c>
      <c r="CK258" s="175">
        <f t="shared" si="682"/>
        <v>-740</v>
      </c>
      <c r="CL258" s="175">
        <f t="shared" si="682"/>
        <v>-745</v>
      </c>
      <c r="CM258" s="175">
        <f t="shared" si="682"/>
        <v>-750</v>
      </c>
      <c r="CN258" s="175">
        <f t="shared" si="682"/>
        <v>-755</v>
      </c>
      <c r="CO258" s="175">
        <f t="shared" si="682"/>
        <v>-760</v>
      </c>
      <c r="CP258" s="176"/>
      <c r="CQ258" s="200"/>
      <c r="CR258" s="39"/>
    </row>
    <row r="259" ht="16.5" customHeight="1">
      <c r="A259" s="166" t="s">
        <v>185</v>
      </c>
      <c r="B259" s="167">
        <f t="shared" ref="B259:M259" si="683">B257+B258</f>
        <v>2136.833333</v>
      </c>
      <c r="C259" s="167">
        <f t="shared" si="683"/>
        <v>2133.333333</v>
      </c>
      <c r="D259" s="167">
        <f t="shared" si="683"/>
        <v>2129.833333</v>
      </c>
      <c r="E259" s="167">
        <f t="shared" si="683"/>
        <v>2126.333333</v>
      </c>
      <c r="F259" s="167">
        <f t="shared" si="683"/>
        <v>2122.833333</v>
      </c>
      <c r="G259" s="167">
        <f t="shared" si="683"/>
        <v>2119.333333</v>
      </c>
      <c r="H259" s="167">
        <f t="shared" si="683"/>
        <v>2115.833333</v>
      </c>
      <c r="I259" s="167">
        <f t="shared" si="683"/>
        <v>2112.333333</v>
      </c>
      <c r="J259" s="167">
        <f t="shared" si="683"/>
        <v>2108.833333</v>
      </c>
      <c r="K259" s="167">
        <f t="shared" si="683"/>
        <v>2105.333333</v>
      </c>
      <c r="L259" s="167">
        <f t="shared" si="683"/>
        <v>2101.833333</v>
      </c>
      <c r="M259" s="167">
        <f t="shared" si="683"/>
        <v>2098.333333</v>
      </c>
      <c r="N259" s="53" t="s">
        <v>185</v>
      </c>
      <c r="O259" s="340">
        <f>SUM(B259:M259)</f>
        <v>25411</v>
      </c>
      <c r="P259" s="39"/>
      <c r="Q259" s="166" t="s">
        <v>185</v>
      </c>
      <c r="R259" s="167">
        <f t="shared" ref="R259:AC259" si="684">R257+R258</f>
        <v>3539.75</v>
      </c>
      <c r="S259" s="167">
        <f t="shared" si="684"/>
        <v>3536.25</v>
      </c>
      <c r="T259" s="167">
        <f t="shared" si="684"/>
        <v>3532.75</v>
      </c>
      <c r="U259" s="167">
        <f t="shared" si="684"/>
        <v>3529.25</v>
      </c>
      <c r="V259" s="167">
        <f t="shared" si="684"/>
        <v>3525.75</v>
      </c>
      <c r="W259" s="167">
        <f t="shared" si="684"/>
        <v>3522.25</v>
      </c>
      <c r="X259" s="167">
        <f t="shared" si="684"/>
        <v>3518.75</v>
      </c>
      <c r="Y259" s="167">
        <f t="shared" si="684"/>
        <v>3515.25</v>
      </c>
      <c r="Z259" s="167">
        <f t="shared" si="684"/>
        <v>3511.75</v>
      </c>
      <c r="AA259" s="167">
        <f t="shared" si="684"/>
        <v>3508.25</v>
      </c>
      <c r="AB259" s="167">
        <f t="shared" si="684"/>
        <v>3504.75</v>
      </c>
      <c r="AC259" s="167">
        <f t="shared" si="684"/>
        <v>3501.25</v>
      </c>
      <c r="AD259" s="53" t="s">
        <v>185</v>
      </c>
      <c r="AE259" s="337">
        <f>SUM(R259:AC259)</f>
        <v>42246</v>
      </c>
      <c r="AF259" s="39"/>
      <c r="AG259" s="166" t="s">
        <v>185</v>
      </c>
      <c r="AH259" s="175">
        <f t="shared" ref="AH259:AS259" si="685">AH258+AH257</f>
        <v>2119.531755</v>
      </c>
      <c r="AI259" s="175">
        <f t="shared" si="685"/>
        <v>2117.765479</v>
      </c>
      <c r="AJ259" s="175">
        <f t="shared" si="685"/>
        <v>2116.000674</v>
      </c>
      <c r="AK259" s="175">
        <f t="shared" si="685"/>
        <v>2114.23734</v>
      </c>
      <c r="AL259" s="175">
        <f t="shared" si="685"/>
        <v>2112.475476</v>
      </c>
      <c r="AM259" s="175">
        <f t="shared" si="685"/>
        <v>2110.71508</v>
      </c>
      <c r="AN259" s="175">
        <f t="shared" si="685"/>
        <v>2108.95615</v>
      </c>
      <c r="AO259" s="175">
        <f t="shared" si="685"/>
        <v>2107.198687</v>
      </c>
      <c r="AP259" s="175">
        <f t="shared" si="685"/>
        <v>2105.442688</v>
      </c>
      <c r="AQ259" s="175">
        <f t="shared" si="685"/>
        <v>2103.688152</v>
      </c>
      <c r="AR259" s="175">
        <f t="shared" si="685"/>
        <v>2101.935079</v>
      </c>
      <c r="AS259" s="175">
        <f t="shared" si="685"/>
        <v>2100.183466</v>
      </c>
      <c r="AT259" s="180" t="s">
        <v>185</v>
      </c>
      <c r="AU259" s="199">
        <f>SUM(AH259:AS259)</f>
        <v>25318.13003</v>
      </c>
      <c r="AV259" s="39"/>
      <c r="AW259" s="166" t="s">
        <v>185</v>
      </c>
      <c r="AX259" s="175">
        <f t="shared" ref="AX259:BI259" si="686">AX258+AX257</f>
        <v>5256.5</v>
      </c>
      <c r="AY259" s="175">
        <f t="shared" si="686"/>
        <v>5253</v>
      </c>
      <c r="AZ259" s="175">
        <f t="shared" si="686"/>
        <v>5249.5</v>
      </c>
      <c r="BA259" s="175">
        <f t="shared" si="686"/>
        <v>5246</v>
      </c>
      <c r="BB259" s="175">
        <f t="shared" si="686"/>
        <v>5242.5</v>
      </c>
      <c r="BC259" s="175">
        <f t="shared" si="686"/>
        <v>5239</v>
      </c>
      <c r="BD259" s="175">
        <f t="shared" si="686"/>
        <v>5235.5</v>
      </c>
      <c r="BE259" s="175">
        <f t="shared" si="686"/>
        <v>5232</v>
      </c>
      <c r="BF259" s="175">
        <f t="shared" si="686"/>
        <v>5228.5</v>
      </c>
      <c r="BG259" s="175">
        <f t="shared" si="686"/>
        <v>5225</v>
      </c>
      <c r="BH259" s="175">
        <f t="shared" si="686"/>
        <v>5221.5</v>
      </c>
      <c r="BI259" s="175">
        <f t="shared" si="686"/>
        <v>5218</v>
      </c>
      <c r="BJ259" s="180" t="s">
        <v>185</v>
      </c>
      <c r="BK259" s="341">
        <f>SUM(AX259:BI259)</f>
        <v>62847</v>
      </c>
      <c r="BL259" s="39"/>
      <c r="BM259" s="166" t="s">
        <v>185</v>
      </c>
      <c r="BN259" s="175">
        <f t="shared" ref="BN259:BY259" si="687">BN258+BN257</f>
        <v>3736.041667</v>
      </c>
      <c r="BO259" s="175">
        <f t="shared" si="687"/>
        <v>3732.541667</v>
      </c>
      <c r="BP259" s="175">
        <f t="shared" si="687"/>
        <v>3729.041667</v>
      </c>
      <c r="BQ259" s="175">
        <f t="shared" si="687"/>
        <v>3725.541667</v>
      </c>
      <c r="BR259" s="175">
        <f t="shared" si="687"/>
        <v>3722.041667</v>
      </c>
      <c r="BS259" s="175">
        <f t="shared" si="687"/>
        <v>3718.541667</v>
      </c>
      <c r="BT259" s="175">
        <f t="shared" si="687"/>
        <v>3715.041667</v>
      </c>
      <c r="BU259" s="175">
        <f t="shared" si="687"/>
        <v>3711.541667</v>
      </c>
      <c r="BV259" s="175">
        <f t="shared" si="687"/>
        <v>3708.041667</v>
      </c>
      <c r="BW259" s="175">
        <f t="shared" si="687"/>
        <v>3704.541667</v>
      </c>
      <c r="BX259" s="175">
        <f t="shared" si="687"/>
        <v>3701.041667</v>
      </c>
      <c r="BY259" s="175">
        <f t="shared" si="687"/>
        <v>3697.541667</v>
      </c>
      <c r="BZ259" s="180" t="s">
        <v>185</v>
      </c>
      <c r="CA259" s="183">
        <f>SUM(BN259:BY259)</f>
        <v>44601.5</v>
      </c>
      <c r="CB259" s="39"/>
      <c r="CC259" s="166" t="s">
        <v>185</v>
      </c>
      <c r="CD259" s="175">
        <f t="shared" ref="CD259:CO259" si="688">CD258+CD257</f>
        <v>495</v>
      </c>
      <c r="CE259" s="175">
        <f t="shared" si="688"/>
        <v>490</v>
      </c>
      <c r="CF259" s="175">
        <f t="shared" si="688"/>
        <v>485</v>
      </c>
      <c r="CG259" s="175">
        <f t="shared" si="688"/>
        <v>480</v>
      </c>
      <c r="CH259" s="175">
        <f t="shared" si="688"/>
        <v>475</v>
      </c>
      <c r="CI259" s="175">
        <f t="shared" si="688"/>
        <v>470</v>
      </c>
      <c r="CJ259" s="175">
        <f t="shared" si="688"/>
        <v>465</v>
      </c>
      <c r="CK259" s="175">
        <f t="shared" si="688"/>
        <v>460</v>
      </c>
      <c r="CL259" s="175">
        <f t="shared" si="688"/>
        <v>455</v>
      </c>
      <c r="CM259" s="175">
        <f t="shared" si="688"/>
        <v>450</v>
      </c>
      <c r="CN259" s="175">
        <f t="shared" si="688"/>
        <v>445</v>
      </c>
      <c r="CO259" s="175">
        <f t="shared" si="688"/>
        <v>440</v>
      </c>
      <c r="CP259" s="174" t="s">
        <v>185</v>
      </c>
      <c r="CQ259" s="199">
        <f>SUM(CD259:CO259)</f>
        <v>5610</v>
      </c>
      <c r="CR259" s="39"/>
    </row>
    <row r="260" ht="15.75" customHeight="1">
      <c r="A260" s="166" t="s">
        <v>186</v>
      </c>
      <c r="B260" s="167">
        <f>M254-M251</f>
        <v>321200</v>
      </c>
      <c r="C260" s="167">
        <f t="shared" ref="C260:M260" si="689">B260-B257</f>
        <v>320000</v>
      </c>
      <c r="D260" s="167">
        <f t="shared" si="689"/>
        <v>318800</v>
      </c>
      <c r="E260" s="167">
        <f t="shared" si="689"/>
        <v>317600</v>
      </c>
      <c r="F260" s="167">
        <f t="shared" si="689"/>
        <v>316400</v>
      </c>
      <c r="G260" s="167">
        <f t="shared" si="689"/>
        <v>315200</v>
      </c>
      <c r="H260" s="167">
        <f t="shared" si="689"/>
        <v>314000</v>
      </c>
      <c r="I260" s="167">
        <f t="shared" si="689"/>
        <v>312800</v>
      </c>
      <c r="J260" s="167">
        <f t="shared" si="689"/>
        <v>311600</v>
      </c>
      <c r="K260" s="167">
        <f t="shared" si="689"/>
        <v>310400</v>
      </c>
      <c r="L260" s="167">
        <f t="shared" si="689"/>
        <v>309200</v>
      </c>
      <c r="M260" s="167">
        <f t="shared" si="689"/>
        <v>308000</v>
      </c>
      <c r="N260" s="336" t="s">
        <v>36</v>
      </c>
      <c r="O260" s="336" t="s">
        <v>36</v>
      </c>
      <c r="P260" s="39"/>
      <c r="Q260" s="166" t="s">
        <v>186</v>
      </c>
      <c r="R260" s="167">
        <f>AC254-AC251</f>
        <v>802200</v>
      </c>
      <c r="S260" s="167">
        <f t="shared" ref="S260:AC260" si="690">R260-R257</f>
        <v>801000</v>
      </c>
      <c r="T260" s="167">
        <f t="shared" si="690"/>
        <v>799800</v>
      </c>
      <c r="U260" s="167">
        <f t="shared" si="690"/>
        <v>798600</v>
      </c>
      <c r="V260" s="167">
        <f t="shared" si="690"/>
        <v>797400</v>
      </c>
      <c r="W260" s="167">
        <f t="shared" si="690"/>
        <v>796200</v>
      </c>
      <c r="X260" s="167">
        <f t="shared" si="690"/>
        <v>795000</v>
      </c>
      <c r="Y260" s="167">
        <f t="shared" si="690"/>
        <v>793800</v>
      </c>
      <c r="Z260" s="167">
        <f t="shared" si="690"/>
        <v>792600</v>
      </c>
      <c r="AA260" s="167">
        <f t="shared" si="690"/>
        <v>791400</v>
      </c>
      <c r="AB260" s="167">
        <f t="shared" si="690"/>
        <v>790200</v>
      </c>
      <c r="AC260" s="167">
        <f t="shared" si="690"/>
        <v>789000</v>
      </c>
      <c r="AD260" s="336" t="s">
        <v>36</v>
      </c>
      <c r="AE260" s="342" t="s">
        <v>36</v>
      </c>
      <c r="AF260" s="39"/>
      <c r="AG260" s="166" t="s">
        <v>186</v>
      </c>
      <c r="AH260" s="175">
        <f>AS254-AT258</f>
        <v>565208.468</v>
      </c>
      <c r="AI260" s="175">
        <f t="shared" ref="AI260:AS260" si="691">AH260-AH257</f>
        <v>564737.461</v>
      </c>
      <c r="AJ260" s="175">
        <f t="shared" si="691"/>
        <v>564266.8464</v>
      </c>
      <c r="AK260" s="175">
        <f t="shared" si="691"/>
        <v>563796.6241</v>
      </c>
      <c r="AL260" s="175">
        <f t="shared" si="691"/>
        <v>563326.7935</v>
      </c>
      <c r="AM260" s="175">
        <f t="shared" si="691"/>
        <v>562857.3545</v>
      </c>
      <c r="AN260" s="175">
        <f t="shared" si="691"/>
        <v>562388.3067</v>
      </c>
      <c r="AO260" s="175">
        <f t="shared" si="691"/>
        <v>561919.6498</v>
      </c>
      <c r="AP260" s="175">
        <f t="shared" si="691"/>
        <v>561451.3834</v>
      </c>
      <c r="AQ260" s="175">
        <f t="shared" si="691"/>
        <v>560983.5073</v>
      </c>
      <c r="AR260" s="175">
        <f t="shared" si="691"/>
        <v>560516.021</v>
      </c>
      <c r="AS260" s="175">
        <f t="shared" si="691"/>
        <v>560048.9244</v>
      </c>
      <c r="AT260" s="169"/>
      <c r="AU260" s="200"/>
      <c r="AV260" s="39"/>
      <c r="AW260" s="166" t="s">
        <v>186</v>
      </c>
      <c r="AX260" s="175">
        <f>BI254-BJ258</f>
        <v>1390800</v>
      </c>
      <c r="AY260" s="175">
        <f t="shared" ref="AY260:BI260" si="692">AX260-AX257</f>
        <v>1389600</v>
      </c>
      <c r="AZ260" s="175">
        <f t="shared" si="692"/>
        <v>1388400</v>
      </c>
      <c r="BA260" s="175">
        <f t="shared" si="692"/>
        <v>1387200</v>
      </c>
      <c r="BB260" s="175">
        <f t="shared" si="692"/>
        <v>1386000</v>
      </c>
      <c r="BC260" s="175">
        <f t="shared" si="692"/>
        <v>1384800</v>
      </c>
      <c r="BD260" s="175">
        <f t="shared" si="692"/>
        <v>1383600</v>
      </c>
      <c r="BE260" s="175">
        <f t="shared" si="692"/>
        <v>1382400</v>
      </c>
      <c r="BF260" s="175">
        <f t="shared" si="692"/>
        <v>1381200</v>
      </c>
      <c r="BG260" s="175">
        <f t="shared" si="692"/>
        <v>1380000</v>
      </c>
      <c r="BH260" s="175">
        <f t="shared" si="692"/>
        <v>1378800</v>
      </c>
      <c r="BI260" s="175">
        <f t="shared" si="692"/>
        <v>1377600</v>
      </c>
      <c r="BJ260" s="169"/>
      <c r="BK260" s="343"/>
      <c r="BL260" s="39"/>
      <c r="BM260" s="166" t="s">
        <v>186</v>
      </c>
      <c r="BN260" s="175">
        <f>BY254-BZ258</f>
        <v>869500</v>
      </c>
      <c r="BO260" s="175">
        <f t="shared" ref="BO260:BY260" si="693">BN260-BN257</f>
        <v>868300</v>
      </c>
      <c r="BP260" s="175">
        <f t="shared" si="693"/>
        <v>867100</v>
      </c>
      <c r="BQ260" s="175">
        <f t="shared" si="693"/>
        <v>865900</v>
      </c>
      <c r="BR260" s="175">
        <f t="shared" si="693"/>
        <v>864700</v>
      </c>
      <c r="BS260" s="175">
        <f t="shared" si="693"/>
        <v>863500</v>
      </c>
      <c r="BT260" s="175">
        <f t="shared" si="693"/>
        <v>862300</v>
      </c>
      <c r="BU260" s="175">
        <f t="shared" si="693"/>
        <v>861100</v>
      </c>
      <c r="BV260" s="175">
        <f t="shared" si="693"/>
        <v>859900</v>
      </c>
      <c r="BW260" s="175">
        <f t="shared" si="693"/>
        <v>858700</v>
      </c>
      <c r="BX260" s="175">
        <f t="shared" si="693"/>
        <v>857500</v>
      </c>
      <c r="BY260" s="175">
        <f t="shared" si="693"/>
        <v>856300</v>
      </c>
      <c r="BZ260" s="169"/>
      <c r="CA260" s="185"/>
      <c r="CB260" s="39"/>
      <c r="CC260" s="166" t="s">
        <v>186</v>
      </c>
      <c r="CD260" s="175">
        <f>CO254-CP258</f>
        <v>-169200</v>
      </c>
      <c r="CE260" s="175">
        <f t="shared" ref="CE260:CO260" si="694">CD260-CD257</f>
        <v>-170400</v>
      </c>
      <c r="CF260" s="175">
        <f t="shared" si="694"/>
        <v>-171600</v>
      </c>
      <c r="CG260" s="175">
        <f t="shared" si="694"/>
        <v>-172800</v>
      </c>
      <c r="CH260" s="175">
        <f t="shared" si="694"/>
        <v>-174000</v>
      </c>
      <c r="CI260" s="175">
        <f t="shared" si="694"/>
        <v>-175200</v>
      </c>
      <c r="CJ260" s="175">
        <f t="shared" si="694"/>
        <v>-176400</v>
      </c>
      <c r="CK260" s="175">
        <f t="shared" si="694"/>
        <v>-177600</v>
      </c>
      <c r="CL260" s="175">
        <f t="shared" si="694"/>
        <v>-178800</v>
      </c>
      <c r="CM260" s="175">
        <f t="shared" si="694"/>
        <v>-180000</v>
      </c>
      <c r="CN260" s="175">
        <f t="shared" si="694"/>
        <v>-181200</v>
      </c>
      <c r="CO260" s="175">
        <f t="shared" si="694"/>
        <v>-182400</v>
      </c>
      <c r="CP260" s="186"/>
      <c r="CQ260" s="200"/>
      <c r="CR260" s="39"/>
    </row>
    <row r="261" ht="16.5" customHeight="1">
      <c r="A261" s="166" t="s">
        <v>187</v>
      </c>
      <c r="B261" s="167">
        <v>4500.0</v>
      </c>
      <c r="C261" s="167">
        <v>4500.0</v>
      </c>
      <c r="D261" s="167">
        <v>4500.0</v>
      </c>
      <c r="E261" s="167">
        <v>4500.0</v>
      </c>
      <c r="F261" s="167">
        <v>4500.0</v>
      </c>
      <c r="G261" s="167">
        <v>4500.0</v>
      </c>
      <c r="H261" s="167">
        <v>4500.0</v>
      </c>
      <c r="I261" s="167">
        <v>4500.0</v>
      </c>
      <c r="J261" s="167">
        <v>4500.0</v>
      </c>
      <c r="K261" s="167">
        <v>4500.0</v>
      </c>
      <c r="L261" s="167">
        <v>4500.0</v>
      </c>
      <c r="M261" s="167">
        <v>4500.0</v>
      </c>
      <c r="N261" s="166" t="s">
        <v>187</v>
      </c>
      <c r="O261" s="340">
        <f>SUM(B261:M261)</f>
        <v>54000</v>
      </c>
      <c r="P261" s="39"/>
      <c r="Q261" s="166" t="s">
        <v>187</v>
      </c>
      <c r="R261" s="167">
        <v>4500.0</v>
      </c>
      <c r="S261" s="167">
        <v>4500.0</v>
      </c>
      <c r="T261" s="167">
        <v>4500.0</v>
      </c>
      <c r="U261" s="167">
        <v>4500.0</v>
      </c>
      <c r="V261" s="167">
        <v>4500.0</v>
      </c>
      <c r="W261" s="167">
        <v>4500.0</v>
      </c>
      <c r="X261" s="167">
        <v>4500.0</v>
      </c>
      <c r="Y261" s="167">
        <v>4500.0</v>
      </c>
      <c r="Z261" s="167">
        <v>4500.0</v>
      </c>
      <c r="AA261" s="167">
        <v>4500.0</v>
      </c>
      <c r="AB261" s="167">
        <v>4500.0</v>
      </c>
      <c r="AC261" s="167">
        <v>4500.0</v>
      </c>
      <c r="AD261" s="166" t="s">
        <v>187</v>
      </c>
      <c r="AE261" s="337">
        <f>SUM(R261:AC261)</f>
        <v>54000</v>
      </c>
      <c r="AF261" s="39"/>
      <c r="AG261" s="166" t="s">
        <v>187</v>
      </c>
      <c r="AH261" s="175">
        <v>5100.0</v>
      </c>
      <c r="AI261" s="175">
        <v>5100.0</v>
      </c>
      <c r="AJ261" s="175">
        <v>5100.0</v>
      </c>
      <c r="AK261" s="175">
        <v>5100.0</v>
      </c>
      <c r="AL261" s="175">
        <v>5100.0</v>
      </c>
      <c r="AM261" s="175">
        <v>5100.0</v>
      </c>
      <c r="AN261" s="175">
        <v>5100.0</v>
      </c>
      <c r="AO261" s="175">
        <v>5100.0</v>
      </c>
      <c r="AP261" s="175">
        <v>5100.0</v>
      </c>
      <c r="AQ261" s="175">
        <v>5100.0</v>
      </c>
      <c r="AR261" s="175">
        <v>5100.0</v>
      </c>
      <c r="AS261" s="175">
        <v>5100.0</v>
      </c>
      <c r="AT261" s="180" t="s">
        <v>188</v>
      </c>
      <c r="AU261" s="199">
        <f>SUM(AH261:AS261)</f>
        <v>61200</v>
      </c>
      <c r="AV261" s="39"/>
      <c r="AW261" s="166" t="s">
        <v>187</v>
      </c>
      <c r="AX261" s="175">
        <v>6500.0</v>
      </c>
      <c r="AY261" s="175">
        <v>6500.0</v>
      </c>
      <c r="AZ261" s="175">
        <v>6500.0</v>
      </c>
      <c r="BA261" s="175">
        <v>6500.0</v>
      </c>
      <c r="BB261" s="175">
        <v>6500.0</v>
      </c>
      <c r="BC261" s="175">
        <v>6500.0</v>
      </c>
      <c r="BD261" s="175">
        <v>6500.0</v>
      </c>
      <c r="BE261" s="175">
        <v>6500.0</v>
      </c>
      <c r="BF261" s="175">
        <v>6500.0</v>
      </c>
      <c r="BG261" s="175">
        <v>6500.0</v>
      </c>
      <c r="BH261" s="175">
        <v>6500.0</v>
      </c>
      <c r="BI261" s="175">
        <v>6500.0</v>
      </c>
      <c r="BJ261" s="180" t="s">
        <v>188</v>
      </c>
      <c r="BK261" s="341">
        <f>SUM(AX261:BI261)</f>
        <v>78000</v>
      </c>
      <c r="BL261" s="39"/>
      <c r="BM261" s="166" t="s">
        <v>187</v>
      </c>
      <c r="BN261" s="175">
        <v>7100.0</v>
      </c>
      <c r="BO261" s="175">
        <v>7100.0</v>
      </c>
      <c r="BP261" s="175">
        <v>7100.0</v>
      </c>
      <c r="BQ261" s="175">
        <v>7100.0</v>
      </c>
      <c r="BR261" s="175">
        <v>7100.0</v>
      </c>
      <c r="BS261" s="175">
        <v>7100.0</v>
      </c>
      <c r="BT261" s="175">
        <v>7100.0</v>
      </c>
      <c r="BU261" s="175">
        <v>7100.0</v>
      </c>
      <c r="BV261" s="175">
        <v>7100.0</v>
      </c>
      <c r="BW261" s="175">
        <v>7100.0</v>
      </c>
      <c r="BX261" s="175">
        <v>7100.0</v>
      </c>
      <c r="BY261" s="175">
        <v>7100.0</v>
      </c>
      <c r="BZ261" s="180" t="s">
        <v>188</v>
      </c>
      <c r="CA261" s="183">
        <f>SUM(BN261:BY261)</f>
        <v>85200</v>
      </c>
      <c r="CB261" s="39"/>
      <c r="CC261" s="166" t="s">
        <v>187</v>
      </c>
      <c r="CD261" s="175">
        <v>980000.0</v>
      </c>
      <c r="CE261" s="175">
        <v>980000.0</v>
      </c>
      <c r="CF261" s="175">
        <v>980000.0</v>
      </c>
      <c r="CG261" s="175">
        <v>980000.0</v>
      </c>
      <c r="CH261" s="175">
        <v>980000.0</v>
      </c>
      <c r="CI261" s="175">
        <v>980000.0</v>
      </c>
      <c r="CJ261" s="175">
        <v>980000.0</v>
      </c>
      <c r="CK261" s="175">
        <v>980000.0</v>
      </c>
      <c r="CL261" s="175">
        <v>980000.0</v>
      </c>
      <c r="CM261" s="175">
        <v>980000.0</v>
      </c>
      <c r="CN261" s="175">
        <v>980000.0</v>
      </c>
      <c r="CO261" s="175">
        <v>980000.0</v>
      </c>
      <c r="CP261" s="187" t="s">
        <v>189</v>
      </c>
      <c r="CQ261" s="199">
        <f>SUM(CD261:CO261)</f>
        <v>11760000</v>
      </c>
      <c r="CR261" s="39"/>
    </row>
    <row r="262" ht="16.5" customHeight="1">
      <c r="A262" s="58"/>
      <c r="B262" s="347"/>
      <c r="C262" s="347"/>
      <c r="D262" s="347"/>
      <c r="E262" s="151"/>
      <c r="F262" s="151"/>
      <c r="G262" s="151"/>
      <c r="H262" s="151"/>
      <c r="I262" s="151"/>
      <c r="J262" s="151"/>
      <c r="K262" s="151"/>
      <c r="L262" s="151"/>
      <c r="M262" s="151"/>
      <c r="N262" s="336" t="s">
        <v>36</v>
      </c>
      <c r="O262" s="336" t="s">
        <v>36</v>
      </c>
      <c r="P262" s="39"/>
      <c r="Q262" s="348"/>
      <c r="R262" s="348"/>
      <c r="S262" s="348"/>
      <c r="T262" s="348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336" t="s">
        <v>36</v>
      </c>
      <c r="AE262" s="342" t="s">
        <v>36</v>
      </c>
      <c r="AF262" s="39"/>
      <c r="AG262" s="58"/>
      <c r="AH262" s="349"/>
      <c r="AI262" s="349"/>
      <c r="AJ262" s="349"/>
      <c r="AK262" s="349"/>
      <c r="AL262" s="349"/>
      <c r="AM262" s="349"/>
      <c r="AN262" s="349"/>
      <c r="AO262" s="349"/>
      <c r="AP262" s="349"/>
      <c r="AQ262" s="349"/>
      <c r="AR262" s="349"/>
      <c r="AS262" s="349"/>
      <c r="AT262" s="349"/>
      <c r="AU262" s="349"/>
      <c r="AV262" s="39"/>
      <c r="AW262" s="58"/>
      <c r="AX262" s="349"/>
      <c r="AY262" s="349"/>
      <c r="AZ262" s="349"/>
      <c r="BA262" s="349"/>
      <c r="BB262" s="349"/>
      <c r="BC262" s="349"/>
      <c r="BD262" s="349"/>
      <c r="BE262" s="349"/>
      <c r="BF262" s="349"/>
      <c r="BG262" s="349"/>
      <c r="BH262" s="349"/>
      <c r="BI262" s="349"/>
      <c r="BJ262" s="169"/>
      <c r="BK262" s="343"/>
      <c r="BL262" s="39"/>
      <c r="BM262" s="349"/>
      <c r="BN262" s="349"/>
      <c r="BO262" s="349"/>
      <c r="BP262" s="349"/>
      <c r="BQ262" s="349"/>
      <c r="BR262" s="349"/>
      <c r="BS262" s="349"/>
      <c r="BT262" s="349"/>
      <c r="BU262" s="349"/>
      <c r="BV262" s="349"/>
      <c r="BW262" s="349"/>
      <c r="BX262" s="349"/>
      <c r="BY262" s="349"/>
      <c r="BZ262" s="185"/>
      <c r="CA262" s="185"/>
      <c r="CB262" s="39"/>
      <c r="CC262" s="58"/>
      <c r="CD262" s="349"/>
      <c r="CE262" s="349"/>
      <c r="CF262" s="349"/>
      <c r="CG262" s="349"/>
      <c r="CH262" s="349"/>
      <c r="CI262" s="349"/>
      <c r="CJ262" s="349"/>
      <c r="CK262" s="349"/>
      <c r="CL262" s="349"/>
      <c r="CM262" s="349"/>
      <c r="CN262" s="349"/>
      <c r="CO262" s="349"/>
      <c r="CP262" s="349"/>
      <c r="CQ262" s="349"/>
      <c r="CR262" s="39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206" t="s">
        <v>190</v>
      </c>
      <c r="O263" s="345">
        <f>O261-O259</f>
        <v>28589</v>
      </c>
      <c r="P263" s="3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206" t="s">
        <v>190</v>
      </c>
      <c r="AE263" s="337">
        <f>AE261-AE259</f>
        <v>11754</v>
      </c>
      <c r="AF263" s="39"/>
      <c r="AK263" s="36" t="s">
        <v>36</v>
      </c>
      <c r="AL263" s="36" t="s">
        <v>36</v>
      </c>
      <c r="AV263" s="39"/>
      <c r="BA263" s="36" t="s">
        <v>36</v>
      </c>
      <c r="BB263" s="36" t="s">
        <v>36</v>
      </c>
      <c r="BJ263" s="202" t="s">
        <v>190</v>
      </c>
      <c r="BK263" s="341">
        <f>BK261-BK259</f>
        <v>15153</v>
      </c>
      <c r="BL263" s="39"/>
      <c r="BQ263" s="36" t="s">
        <v>36</v>
      </c>
      <c r="BR263" s="36" t="s">
        <v>36</v>
      </c>
      <c r="BZ263" s="202" t="s">
        <v>190</v>
      </c>
      <c r="CA263" s="193">
        <f>CA261-CA259</f>
        <v>40598.5</v>
      </c>
      <c r="CB263" s="39"/>
      <c r="CG263" s="36" t="s">
        <v>36</v>
      </c>
      <c r="CH263" s="36" t="s">
        <v>36</v>
      </c>
      <c r="CR263" s="39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3"/>
      <c r="O264" s="53"/>
      <c r="P264" s="3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E264" s="80"/>
      <c r="AF264" s="39"/>
      <c r="AV264" s="39"/>
      <c r="BL264" s="39"/>
      <c r="CB264" s="39"/>
      <c r="CR264" s="39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3"/>
      <c r="O265" s="53"/>
      <c r="P265" s="3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E265" s="80"/>
      <c r="AF265" s="39"/>
      <c r="AV265" s="39"/>
      <c r="BL265" s="39"/>
      <c r="CB265" s="39"/>
      <c r="CR265" s="39"/>
    </row>
    <row r="266" ht="16.5" customHeight="1">
      <c r="A266" s="350"/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13" t="s">
        <v>53</v>
      </c>
      <c r="M266" s="314" t="s">
        <v>191</v>
      </c>
      <c r="N266" s="216"/>
      <c r="O266" s="224">
        <f>O267-O268</f>
        <v>332345</v>
      </c>
      <c r="P266" s="315"/>
      <c r="Q266" s="312"/>
      <c r="R266" s="351"/>
      <c r="S266" s="351"/>
      <c r="T266" s="351"/>
      <c r="U266" s="351"/>
      <c r="V266" s="351"/>
      <c r="W266" s="351"/>
      <c r="X266" s="351"/>
      <c r="Y266" s="351"/>
      <c r="Z266" s="351"/>
      <c r="AA266" s="351"/>
      <c r="AB266" s="313" t="s">
        <v>53</v>
      </c>
      <c r="AC266" s="314" t="s">
        <v>191</v>
      </c>
      <c r="AD266" s="216"/>
      <c r="AE266" s="224">
        <f>AE267-AE268</f>
        <v>113490</v>
      </c>
      <c r="AF266" s="315"/>
      <c r="AG266" s="312"/>
      <c r="AH266" s="312"/>
      <c r="AI266" s="312"/>
      <c r="AJ266" s="312"/>
      <c r="AK266" s="312"/>
      <c r="AL266" s="312"/>
      <c r="AM266" s="312"/>
      <c r="AN266" s="312"/>
      <c r="AO266" s="312"/>
      <c r="AP266" s="312"/>
      <c r="AQ266" s="312"/>
      <c r="AR266" s="313" t="s">
        <v>53</v>
      </c>
      <c r="AS266" s="314" t="s">
        <v>191</v>
      </c>
      <c r="AT266" s="216"/>
      <c r="AU266" s="224">
        <f>SUM(AU257+AU252+AU245+AU239+AU233+AU227+AU221+AU215+AU209+AU203+AU197+AU191)</f>
        <v>316478.6864</v>
      </c>
      <c r="AV266" s="315"/>
      <c r="AW266" s="312"/>
      <c r="AX266" s="312"/>
      <c r="AY266" s="312"/>
      <c r="AZ266" s="312"/>
      <c r="BA266" s="312"/>
      <c r="BB266" s="312"/>
      <c r="BC266" s="312"/>
      <c r="BD266" s="312"/>
      <c r="BE266" s="312"/>
      <c r="BF266" s="312"/>
      <c r="BG266" s="312"/>
      <c r="BH266" s="313" t="s">
        <v>53</v>
      </c>
      <c r="BI266" s="314" t="s">
        <v>191</v>
      </c>
      <c r="BJ266" s="216"/>
      <c r="BK266" s="352">
        <f>BK263+BK257+BK251+BK245+BK239+BK233+BK227+BK221+BK215+BK209+BK203+BK197+BK191</f>
        <v>158643</v>
      </c>
      <c r="BL266" s="315"/>
      <c r="BM266" s="312"/>
      <c r="BN266" s="312"/>
      <c r="BO266" s="312"/>
      <c r="BP266" s="312"/>
      <c r="BQ266" s="312"/>
      <c r="BR266" s="312"/>
      <c r="BS266" s="312"/>
      <c r="BT266" s="312"/>
      <c r="BU266" s="312"/>
      <c r="BV266" s="312"/>
      <c r="BW266" s="312"/>
      <c r="BX266" s="313" t="s">
        <v>53</v>
      </c>
      <c r="BY266" s="314" t="s">
        <v>191</v>
      </c>
      <c r="BZ266" s="216"/>
      <c r="CA266" s="352">
        <f>CA263+CA257+CA251+CA245+CA239+CA233+CA227+CA221+CA215+CA209+CA203+CA197+CA191</f>
        <v>489434.5</v>
      </c>
      <c r="CB266" s="315"/>
      <c r="CC266" s="312"/>
      <c r="CD266" s="312"/>
      <c r="CE266" s="312"/>
      <c r="CF266" s="312"/>
      <c r="CG266" s="312"/>
      <c r="CH266" s="312"/>
      <c r="CI266" s="312"/>
      <c r="CJ266" s="312"/>
      <c r="CK266" s="312"/>
      <c r="CL266" s="312"/>
      <c r="CM266" s="312"/>
      <c r="CN266" s="313" t="s">
        <v>53</v>
      </c>
      <c r="CO266" s="314" t="s">
        <v>191</v>
      </c>
      <c r="CP266" s="216"/>
      <c r="CQ266" s="224">
        <f>SUM(CQ257+CQ252+CQ245+CQ239+CQ233+CQ227+CQ221+CQ215+CQ209+CQ203+CQ197+CQ191)</f>
        <v>94006320</v>
      </c>
      <c r="CR266" s="315"/>
    </row>
    <row r="267" ht="16.5" customHeight="1">
      <c r="A267" s="350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13" t="s">
        <v>205</v>
      </c>
      <c r="M267" s="314" t="s">
        <v>189</v>
      </c>
      <c r="N267" s="216"/>
      <c r="O267" s="224">
        <f>O261+O255+O249+O243+O237+O231+O225+O219+O213+O207+O201+O195+O189</f>
        <v>702000</v>
      </c>
      <c r="P267" s="315"/>
      <c r="Q267" s="312"/>
      <c r="R267" s="351"/>
      <c r="S267" s="351"/>
      <c r="T267" s="351"/>
      <c r="U267" s="351"/>
      <c r="V267" s="351"/>
      <c r="W267" s="351"/>
      <c r="X267" s="351"/>
      <c r="Y267" s="351"/>
      <c r="Z267" s="351"/>
      <c r="AA267" s="351"/>
      <c r="AB267" s="313" t="s">
        <v>192</v>
      </c>
      <c r="AC267" s="314" t="s">
        <v>189</v>
      </c>
      <c r="AD267" s="216"/>
      <c r="AE267" s="224">
        <f>AE261+AE255+AE249+AE243+AE237+AE231+AE225+AE219+AE213+AE207+AE201+AE195+AE189</f>
        <v>702000</v>
      </c>
      <c r="AF267" s="315"/>
      <c r="AG267" s="312"/>
      <c r="AH267" s="312"/>
      <c r="AI267" s="312"/>
      <c r="AJ267" s="312"/>
      <c r="AK267" s="312"/>
      <c r="AL267" s="312"/>
      <c r="AM267" s="312"/>
      <c r="AN267" s="312"/>
      <c r="AO267" s="312"/>
      <c r="AP267" s="312"/>
      <c r="AQ267" s="312"/>
      <c r="AR267" s="313" t="s">
        <v>192</v>
      </c>
      <c r="AS267" s="314" t="s">
        <v>189</v>
      </c>
      <c r="AT267" s="216"/>
      <c r="AU267" s="224">
        <f>SUM(AU255+AU249+AU243+AU237+AU229+AU219+AU213+AU207+AU201+AU195+AU189)</f>
        <v>608705.8408</v>
      </c>
      <c r="AV267" s="315"/>
      <c r="AW267" s="312"/>
      <c r="AX267" s="312"/>
      <c r="AY267" s="312"/>
      <c r="AZ267" s="312"/>
      <c r="BA267" s="312"/>
      <c r="BB267" s="312"/>
      <c r="BC267" s="312"/>
      <c r="BD267" s="312"/>
      <c r="BE267" s="312"/>
      <c r="BF267" s="312"/>
      <c r="BG267" s="312"/>
      <c r="BH267" s="313" t="s">
        <v>192</v>
      </c>
      <c r="BI267" s="314" t="s">
        <v>189</v>
      </c>
      <c r="BJ267" s="216"/>
      <c r="BK267" s="352">
        <f>BK261+BK255+BK249+BK243+BK237+BK231+BK225+BK219+BK213+BK207+BK201+BK195+BK189</f>
        <v>1014000</v>
      </c>
      <c r="BL267" s="315"/>
      <c r="BM267" s="312"/>
      <c r="BN267" s="312"/>
      <c r="BO267" s="312"/>
      <c r="BP267" s="312"/>
      <c r="BQ267" s="312"/>
      <c r="BR267" s="312"/>
      <c r="BS267" s="312"/>
      <c r="BT267" s="312"/>
      <c r="BU267" s="312"/>
      <c r="BV267" s="312"/>
      <c r="BW267" s="312"/>
      <c r="BX267" s="313" t="s">
        <v>192</v>
      </c>
      <c r="BY267" s="314" t="s">
        <v>189</v>
      </c>
      <c r="BZ267" s="216"/>
      <c r="CA267" s="352">
        <f>CA261+CA255+CA249+CA243+CA237+CA231+CA225+CA219+CA213+CA207+CA201+CA195+CA189</f>
        <v>1107600</v>
      </c>
      <c r="CB267" s="315"/>
      <c r="CC267" s="312"/>
      <c r="CD267" s="312"/>
      <c r="CE267" s="312"/>
      <c r="CF267" s="312"/>
      <c r="CG267" s="312"/>
      <c r="CH267" s="312"/>
      <c r="CI267" s="312"/>
      <c r="CJ267" s="312"/>
      <c r="CK267" s="312"/>
      <c r="CL267" s="312"/>
      <c r="CM267" s="312"/>
      <c r="CN267" s="313" t="s">
        <v>192</v>
      </c>
      <c r="CO267" s="314" t="s">
        <v>189</v>
      </c>
      <c r="CP267" s="216"/>
      <c r="CQ267" s="224">
        <f>SUM(CQ255+CQ249+CQ243+CQ237+CQ229+CQ219+CQ213+CQ207+CQ201+CQ195+CQ189)</f>
        <v>105849150</v>
      </c>
      <c r="CR267" s="315"/>
    </row>
    <row r="268" ht="16.5" customHeight="1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16" t="s">
        <v>192</v>
      </c>
      <c r="M268" s="314" t="s">
        <v>185</v>
      </c>
      <c r="N268" s="216"/>
      <c r="O268" s="224">
        <f>O259+O253+O247+O241+O235+O229+O223+O217+O211+O205+O199+O193+O187</f>
        <v>369655</v>
      </c>
      <c r="P268" s="315"/>
      <c r="Q268" s="312"/>
      <c r="R268" s="351"/>
      <c r="S268" s="351"/>
      <c r="T268" s="351"/>
      <c r="U268" s="351"/>
      <c r="V268" s="351"/>
      <c r="W268" s="351"/>
      <c r="X268" s="351"/>
      <c r="Y268" s="351"/>
      <c r="Z268" s="351"/>
      <c r="AA268" s="351"/>
      <c r="AB268" s="316" t="s">
        <v>192</v>
      </c>
      <c r="AC268" s="314" t="s">
        <v>185</v>
      </c>
      <c r="AD268" s="216"/>
      <c r="AE268" s="224">
        <f>AE259+AE253+AE247+AE241+AE235+AE229+AE223+AE217+AE211+AE205+AE199+AE193+AE187</f>
        <v>588510</v>
      </c>
      <c r="AF268" s="315"/>
      <c r="AG268" s="312"/>
      <c r="AH268" s="312"/>
      <c r="AI268" s="312"/>
      <c r="AJ268" s="312"/>
      <c r="AK268" s="312"/>
      <c r="AL268" s="312"/>
      <c r="AM268" s="312"/>
      <c r="AN268" s="312"/>
      <c r="AO268" s="312"/>
      <c r="AP268" s="312"/>
      <c r="AQ268" s="312"/>
      <c r="AR268" s="316" t="s">
        <v>192</v>
      </c>
      <c r="AS268" s="314" t="s">
        <v>185</v>
      </c>
      <c r="AT268" s="216"/>
      <c r="AU268" s="224">
        <f>SUM(AU254+AU247+AU241+AU235+AU229+AU223+AU217+AU211+AU205+AU199+AU193+AU187)</f>
        <v>455033.3847</v>
      </c>
      <c r="AV268" s="315"/>
      <c r="AW268" s="312"/>
      <c r="AX268" s="312"/>
      <c r="AY268" s="312"/>
      <c r="AZ268" s="312"/>
      <c r="BA268" s="312"/>
      <c r="BB268" s="312"/>
      <c r="BC268" s="312"/>
      <c r="BD268" s="312"/>
      <c r="BE268" s="312"/>
      <c r="BF268" s="312"/>
      <c r="BG268" s="312"/>
      <c r="BH268" s="316" t="s">
        <v>192</v>
      </c>
      <c r="BI268" s="314" t="s">
        <v>185</v>
      </c>
      <c r="BJ268" s="216"/>
      <c r="BK268" s="352">
        <f>BK259+BK253+BK247+BK241+BK235+BK229+BK223+BK217+BK211+BK205+BK199+BK193+BK187</f>
        <v>855357</v>
      </c>
      <c r="BL268" s="315"/>
      <c r="BM268" s="312"/>
      <c r="BN268" s="312"/>
      <c r="BO268" s="312"/>
      <c r="BP268" s="312"/>
      <c r="BQ268" s="312"/>
      <c r="BR268" s="312"/>
      <c r="BS268" s="312"/>
      <c r="BT268" s="312"/>
      <c r="BU268" s="312"/>
      <c r="BV268" s="312"/>
      <c r="BW268" s="312"/>
      <c r="BX268" s="316" t="s">
        <v>192</v>
      </c>
      <c r="BY268" s="314" t="s">
        <v>185</v>
      </c>
      <c r="BZ268" s="216"/>
      <c r="CA268" s="352">
        <f>CA259+CA253+CA247+CA235+CA229+CA223+CA217+CA211+CA205+CA199+CA193+CA187</f>
        <v>572094</v>
      </c>
      <c r="CB268" s="315"/>
      <c r="CC268" s="312"/>
      <c r="CD268" s="312"/>
      <c r="CE268" s="312"/>
      <c r="CF268" s="312"/>
      <c r="CG268" s="312"/>
      <c r="CH268" s="312"/>
      <c r="CI268" s="312"/>
      <c r="CJ268" s="312"/>
      <c r="CK268" s="312"/>
      <c r="CL268" s="312"/>
      <c r="CM268" s="312"/>
      <c r="CN268" s="316" t="s">
        <v>192</v>
      </c>
      <c r="CO268" s="314" t="s">
        <v>185</v>
      </c>
      <c r="CP268" s="216"/>
      <c r="CQ268" s="224">
        <f>SUM(CQ254+CQ247+CQ241+CQ235+CQ229+CQ223+CQ217+CQ211+CQ205+CQ199+CQ193+CQ187)</f>
        <v>11867400</v>
      </c>
      <c r="CR268" s="315"/>
    </row>
    <row r="269" ht="16.5" customHeight="1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14" t="s">
        <v>193</v>
      </c>
      <c r="M269" s="314" t="s">
        <v>194</v>
      </c>
      <c r="N269" s="216"/>
      <c r="O269" s="224">
        <f>B188-O268</f>
        <v>124345</v>
      </c>
      <c r="P269" s="315"/>
      <c r="Q269" s="312"/>
      <c r="R269" s="351"/>
      <c r="S269" s="351"/>
      <c r="T269" s="351"/>
      <c r="U269" s="351"/>
      <c r="V269" s="351"/>
      <c r="W269" s="351"/>
      <c r="X269" s="351"/>
      <c r="Y269" s="351"/>
      <c r="Z269" s="351"/>
      <c r="AA269" s="351"/>
      <c r="AB269" s="314" t="s">
        <v>193</v>
      </c>
      <c r="AC269" s="314" t="s">
        <v>194</v>
      </c>
      <c r="AD269" s="216"/>
      <c r="AE269" s="224">
        <v>0.0</v>
      </c>
      <c r="AF269" s="315"/>
      <c r="AG269" s="312"/>
      <c r="AH269" s="312"/>
      <c r="AI269" s="312"/>
      <c r="AJ269" s="312"/>
      <c r="AK269" s="312"/>
      <c r="AL269" s="312"/>
      <c r="AM269" s="312"/>
      <c r="AN269" s="312"/>
      <c r="AO269" s="312"/>
      <c r="AP269" s="312"/>
      <c r="AQ269" s="312"/>
      <c r="AR269" s="314" t="s">
        <v>193</v>
      </c>
      <c r="AS269" s="314" t="s">
        <v>194</v>
      </c>
      <c r="AT269" s="216"/>
      <c r="AU269" s="224">
        <f>AH188-AU268</f>
        <v>297666.6153</v>
      </c>
      <c r="AV269" s="315"/>
      <c r="AW269" s="312"/>
      <c r="AX269" s="312"/>
      <c r="AY269" s="312"/>
      <c r="AZ269" s="312"/>
      <c r="BA269" s="312"/>
      <c r="BB269" s="312"/>
      <c r="BC269" s="312"/>
      <c r="BD269" s="312"/>
      <c r="BE269" s="312"/>
      <c r="BF269" s="312"/>
      <c r="BG269" s="312"/>
      <c r="BH269" s="314" t="s">
        <v>193</v>
      </c>
      <c r="BI269" s="314" t="s">
        <v>194</v>
      </c>
      <c r="BJ269" s="216"/>
      <c r="BK269" s="352">
        <v>0.0</v>
      </c>
      <c r="BL269" s="315"/>
      <c r="BM269" s="312"/>
      <c r="BN269" s="312"/>
      <c r="BO269" s="312"/>
      <c r="BP269" s="312"/>
      <c r="BQ269" s="312"/>
      <c r="BR269" s="312"/>
      <c r="BS269" s="312"/>
      <c r="BT269" s="312"/>
      <c r="BU269" s="312"/>
      <c r="BV269" s="312"/>
      <c r="BW269" s="312"/>
      <c r="BX269" s="314" t="s">
        <v>193</v>
      </c>
      <c r="BY269" s="314" t="s">
        <v>194</v>
      </c>
      <c r="BZ269" s="216"/>
      <c r="CA269" s="352">
        <v>0.0</v>
      </c>
      <c r="CB269" s="315"/>
      <c r="CC269" s="312"/>
      <c r="CD269" s="312"/>
      <c r="CE269" s="312"/>
      <c r="CF269" s="312"/>
      <c r="CG269" s="312"/>
      <c r="CH269" s="312"/>
      <c r="CI269" s="312"/>
      <c r="CJ269" s="312"/>
      <c r="CK269" s="312"/>
      <c r="CL269" s="312"/>
      <c r="CM269" s="312"/>
      <c r="CN269" s="314" t="s">
        <v>193</v>
      </c>
      <c r="CO269" s="314" t="s">
        <v>194</v>
      </c>
      <c r="CP269" s="216"/>
      <c r="CQ269" s="224">
        <f>CD188-CQ268</f>
        <v>-11867400</v>
      </c>
      <c r="CR269" s="315"/>
    </row>
    <row r="270" ht="16.5" customHeight="1">
      <c r="A270" s="350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16" t="s">
        <v>195</v>
      </c>
      <c r="M270" s="316" t="s">
        <v>196</v>
      </c>
      <c r="N270" s="317"/>
      <c r="O270" s="224">
        <f>O267-O269</f>
        <v>577655</v>
      </c>
      <c r="P270" s="315"/>
      <c r="Q270" s="312"/>
      <c r="R270" s="351"/>
      <c r="S270" s="351"/>
      <c r="T270" s="351"/>
      <c r="U270" s="351"/>
      <c r="V270" s="351"/>
      <c r="W270" s="351"/>
      <c r="X270" s="351"/>
      <c r="Y270" s="351"/>
      <c r="Z270" s="351"/>
      <c r="AA270" s="351"/>
      <c r="AB270" s="316" t="s">
        <v>195</v>
      </c>
      <c r="AC270" s="316" t="s">
        <v>196</v>
      </c>
      <c r="AD270" s="317"/>
      <c r="AE270" s="224">
        <f>AE267-AE269</f>
        <v>702000</v>
      </c>
      <c r="AF270" s="315"/>
      <c r="AG270" s="312"/>
      <c r="AH270" s="312"/>
      <c r="AI270" s="312"/>
      <c r="AJ270" s="312"/>
      <c r="AK270" s="312"/>
      <c r="AL270" s="312"/>
      <c r="AM270" s="312"/>
      <c r="AN270" s="312"/>
      <c r="AO270" s="312"/>
      <c r="AP270" s="312"/>
      <c r="AQ270" s="312"/>
      <c r="AR270" s="316" t="s">
        <v>195</v>
      </c>
      <c r="AS270" s="316" t="s">
        <v>196</v>
      </c>
      <c r="AT270" s="317"/>
      <c r="AU270" s="224">
        <f>AU267-AU269</f>
        <v>311039.2256</v>
      </c>
      <c r="AV270" s="315"/>
      <c r="AW270" s="312"/>
      <c r="AX270" s="312"/>
      <c r="AY270" s="312"/>
      <c r="AZ270" s="312"/>
      <c r="BA270" s="312"/>
      <c r="BB270" s="312"/>
      <c r="BC270" s="312"/>
      <c r="BD270" s="312"/>
      <c r="BE270" s="312"/>
      <c r="BF270" s="312"/>
      <c r="BG270" s="312"/>
      <c r="BH270" s="316" t="s">
        <v>195</v>
      </c>
      <c r="BI270" s="316" t="s">
        <v>196</v>
      </c>
      <c r="BJ270" s="317"/>
      <c r="BK270" s="353">
        <v>0.0</v>
      </c>
      <c r="BL270" s="315"/>
      <c r="BM270" s="312"/>
      <c r="BN270" s="312"/>
      <c r="BO270" s="312"/>
      <c r="BP270" s="312"/>
      <c r="BQ270" s="312"/>
      <c r="BR270" s="312"/>
      <c r="BS270" s="312"/>
      <c r="BT270" s="312"/>
      <c r="BU270" s="312"/>
      <c r="BV270" s="312"/>
      <c r="BW270" s="312"/>
      <c r="BX270" s="316" t="s">
        <v>195</v>
      </c>
      <c r="BY270" s="316" t="s">
        <v>196</v>
      </c>
      <c r="BZ270" s="317"/>
      <c r="CA270" s="353">
        <f>CA267-CA268</f>
        <v>535506</v>
      </c>
      <c r="CB270" s="315"/>
      <c r="CC270" s="312"/>
      <c r="CD270" s="312"/>
      <c r="CE270" s="312"/>
      <c r="CF270" s="312"/>
      <c r="CG270" s="312"/>
      <c r="CH270" s="312"/>
      <c r="CI270" s="312"/>
      <c r="CJ270" s="312"/>
      <c r="CK270" s="312"/>
      <c r="CL270" s="312"/>
      <c r="CM270" s="312"/>
      <c r="CN270" s="316" t="s">
        <v>195</v>
      </c>
      <c r="CO270" s="316" t="s">
        <v>196</v>
      </c>
      <c r="CP270" s="317"/>
      <c r="CQ270" s="224">
        <f>CQ267-CQ269</f>
        <v>117716550</v>
      </c>
      <c r="CR270" s="31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3"/>
      <c r="O271" s="53"/>
      <c r="P271" s="3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E271" s="80"/>
      <c r="AF271" s="39"/>
      <c r="AV271" s="39"/>
      <c r="BL271" s="39"/>
      <c r="CB271" s="39"/>
      <c r="CR271" s="39"/>
    </row>
    <row r="272" ht="5.25" customHeight="1">
      <c r="A272" s="354"/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163"/>
      <c r="O272" s="163"/>
      <c r="P272" s="39"/>
      <c r="Q272" s="39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39"/>
      <c r="AE272" s="355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3"/>
      <c r="O273" s="53"/>
      <c r="P273" s="3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E273" s="80"/>
      <c r="AF273" s="39"/>
      <c r="AV273" s="39"/>
      <c r="BL273" s="39"/>
      <c r="CB273" s="39"/>
      <c r="CR273" s="39"/>
    </row>
    <row r="274" ht="15.75" customHeight="1">
      <c r="A274" s="356" t="s">
        <v>206</v>
      </c>
      <c r="B274" s="357"/>
      <c r="C274" s="357"/>
      <c r="D274" s="357"/>
      <c r="E274" s="357"/>
      <c r="F274" s="357"/>
      <c r="G274" s="358"/>
      <c r="H274" s="55"/>
      <c r="I274" s="55"/>
      <c r="J274" s="55"/>
      <c r="K274" s="55"/>
      <c r="L274" s="55"/>
      <c r="M274" s="55"/>
      <c r="N274" s="53"/>
      <c r="O274" s="53"/>
      <c r="P274" s="39"/>
      <c r="Q274" s="356" t="s">
        <v>206</v>
      </c>
      <c r="R274" s="357"/>
      <c r="S274" s="357"/>
      <c r="T274" s="357"/>
      <c r="U274" s="357"/>
      <c r="V274" s="357"/>
      <c r="W274" s="358"/>
      <c r="X274" s="69"/>
      <c r="Y274" s="69"/>
      <c r="Z274" s="69"/>
      <c r="AA274" s="69"/>
      <c r="AB274" s="69"/>
      <c r="AC274" s="69"/>
      <c r="AE274" s="80"/>
      <c r="AF274" s="39"/>
      <c r="AG274" s="356" t="s">
        <v>206</v>
      </c>
      <c r="AH274" s="357"/>
      <c r="AI274" s="357"/>
      <c r="AJ274" s="357"/>
      <c r="AK274" s="357"/>
      <c r="AL274" s="357"/>
      <c r="AM274" s="358"/>
      <c r="AV274" s="39"/>
      <c r="AW274" s="356" t="s">
        <v>206</v>
      </c>
      <c r="AX274" s="357"/>
      <c r="AY274" s="357"/>
      <c r="AZ274" s="357"/>
      <c r="BA274" s="357"/>
      <c r="BB274" s="357"/>
      <c r="BC274" s="358"/>
      <c r="BL274" s="39"/>
      <c r="BM274" s="356" t="s">
        <v>206</v>
      </c>
      <c r="BN274" s="357"/>
      <c r="BO274" s="357"/>
      <c r="BP274" s="357"/>
      <c r="BQ274" s="357"/>
      <c r="BR274" s="357"/>
      <c r="BS274" s="358"/>
      <c r="CB274" s="39"/>
      <c r="CC274" s="356" t="s">
        <v>206</v>
      </c>
      <c r="CD274" s="357"/>
      <c r="CE274" s="357"/>
      <c r="CF274" s="357"/>
      <c r="CG274" s="357"/>
      <c r="CH274" s="357"/>
      <c r="CI274" s="358"/>
      <c r="CR274" s="39"/>
    </row>
    <row r="275" ht="15.75" customHeight="1">
      <c r="A275" s="359"/>
      <c r="B275" s="360"/>
      <c r="C275" s="360"/>
      <c r="D275" s="360"/>
      <c r="E275" s="360"/>
      <c r="F275" s="360"/>
      <c r="G275" s="361"/>
      <c r="H275" s="55"/>
      <c r="I275" s="55"/>
      <c r="J275" s="55"/>
      <c r="K275" s="55"/>
      <c r="L275" s="55"/>
      <c r="M275" s="55"/>
      <c r="N275" s="53"/>
      <c r="O275" s="53"/>
      <c r="P275" s="39"/>
      <c r="Q275" s="359"/>
      <c r="R275" s="360"/>
      <c r="S275" s="360"/>
      <c r="T275" s="360"/>
      <c r="U275" s="360"/>
      <c r="V275" s="360"/>
      <c r="W275" s="361"/>
      <c r="X275" s="69"/>
      <c r="Y275" s="69"/>
      <c r="Z275" s="69"/>
      <c r="AA275" s="69"/>
      <c r="AB275" s="69"/>
      <c r="AC275" s="69"/>
      <c r="AE275" s="80"/>
      <c r="AF275" s="39"/>
      <c r="AG275" s="359"/>
      <c r="AH275" s="360"/>
      <c r="AI275" s="360"/>
      <c r="AJ275" s="360"/>
      <c r="AK275" s="360"/>
      <c r="AL275" s="360"/>
      <c r="AM275" s="361"/>
      <c r="AV275" s="39"/>
      <c r="AW275" s="359"/>
      <c r="AX275" s="360"/>
      <c r="AY275" s="360"/>
      <c r="AZ275" s="360"/>
      <c r="BA275" s="360"/>
      <c r="BB275" s="360"/>
      <c r="BC275" s="361"/>
      <c r="BL275" s="39"/>
      <c r="BM275" s="359"/>
      <c r="BN275" s="360"/>
      <c r="BO275" s="360"/>
      <c r="BP275" s="360"/>
      <c r="BQ275" s="360"/>
      <c r="BR275" s="360"/>
      <c r="BS275" s="361"/>
      <c r="CB275" s="39"/>
      <c r="CC275" s="359"/>
      <c r="CD275" s="360"/>
      <c r="CE275" s="360"/>
      <c r="CF275" s="360"/>
      <c r="CG275" s="360"/>
      <c r="CH275" s="360"/>
      <c r="CI275" s="361"/>
      <c r="CR275" s="39"/>
    </row>
  </sheetData>
  <mergeCells count="7">
    <mergeCell ref="BB182:BC182"/>
    <mergeCell ref="A274:G275"/>
    <mergeCell ref="Q274:W275"/>
    <mergeCell ref="AG274:AM275"/>
    <mergeCell ref="AW274:BC275"/>
    <mergeCell ref="BM274:BS275"/>
    <mergeCell ref="CC274:CI27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0.86"/>
    <col customWidth="1" min="14" max="14" width="1.57"/>
    <col customWidth="1" min="15" max="27" width="10.86"/>
  </cols>
  <sheetData>
    <row r="1" ht="12.75" customHeight="1">
      <c r="A1" s="362"/>
      <c r="B1" s="362"/>
      <c r="C1" s="362"/>
      <c r="D1" s="362"/>
      <c r="E1" s="362"/>
      <c r="F1" s="362"/>
      <c r="G1" s="362"/>
      <c r="H1" s="362"/>
      <c r="I1" s="363"/>
      <c r="J1" s="363"/>
      <c r="K1" s="363"/>
      <c r="L1" s="363"/>
      <c r="M1" s="364"/>
      <c r="N1" s="365"/>
      <c r="O1" s="362"/>
      <c r="P1" s="366"/>
      <c r="Q1" s="366"/>
      <c r="R1" s="366"/>
      <c r="S1" s="366"/>
      <c r="T1" s="366"/>
      <c r="U1" s="366"/>
      <c r="V1" s="366"/>
      <c r="W1" s="363"/>
      <c r="X1" s="363"/>
      <c r="Y1" s="363"/>
      <c r="Z1" s="363"/>
      <c r="AA1" s="364"/>
    </row>
    <row r="2" ht="13.5" customHeight="1">
      <c r="A2" s="367">
        <v>2023030.0</v>
      </c>
      <c r="B2" s="367" t="s">
        <v>207</v>
      </c>
      <c r="C2" s="367"/>
      <c r="D2" s="367"/>
      <c r="E2" s="367"/>
      <c r="F2" s="367"/>
      <c r="G2" s="367"/>
      <c r="H2" s="367"/>
      <c r="I2" s="139"/>
      <c r="J2" s="139"/>
      <c r="K2" s="139"/>
      <c r="L2" s="139"/>
      <c r="M2" s="140"/>
      <c r="N2" s="365"/>
      <c r="O2" s="367">
        <v>2023031.0</v>
      </c>
      <c r="P2" s="367" t="s">
        <v>207</v>
      </c>
      <c r="Q2" s="368"/>
      <c r="R2" s="368"/>
      <c r="S2" s="368"/>
      <c r="T2" s="368"/>
      <c r="U2" s="368"/>
      <c r="V2" s="368"/>
      <c r="W2" s="139"/>
      <c r="X2" s="139"/>
      <c r="Y2" s="139"/>
      <c r="Z2" s="139"/>
      <c r="AA2" s="140"/>
    </row>
    <row r="3" ht="13.5" customHeight="1">
      <c r="A3" s="367"/>
      <c r="B3" s="367"/>
      <c r="C3" s="367"/>
      <c r="D3" s="367"/>
      <c r="E3" s="367"/>
      <c r="F3" s="367"/>
      <c r="G3" s="367"/>
      <c r="H3" s="367"/>
      <c r="I3" s="268"/>
      <c r="J3" s="268"/>
      <c r="K3" s="268"/>
      <c r="L3" s="268"/>
      <c r="M3" s="269"/>
      <c r="N3" s="365"/>
      <c r="O3" s="368"/>
      <c r="P3" s="368"/>
      <c r="Q3" s="368"/>
      <c r="R3" s="368"/>
      <c r="S3" s="368"/>
      <c r="T3" s="368"/>
      <c r="U3" s="368"/>
      <c r="V3" s="368"/>
      <c r="W3" s="268"/>
      <c r="X3" s="268"/>
      <c r="Y3" s="268"/>
      <c r="Z3" s="268"/>
      <c r="AA3" s="269"/>
    </row>
    <row r="4" ht="13.5" customHeight="1">
      <c r="A4" s="188" t="s">
        <v>169</v>
      </c>
      <c r="B4" s="369">
        <v>11079.0</v>
      </c>
      <c r="C4" s="369">
        <v>11110.0</v>
      </c>
      <c r="D4" s="369">
        <v>11140.0</v>
      </c>
      <c r="E4" s="369">
        <v>11171.0</v>
      </c>
      <c r="F4" s="369">
        <v>11202.0</v>
      </c>
      <c r="G4" s="369">
        <v>11232.0</v>
      </c>
      <c r="H4" s="369">
        <v>11263.0</v>
      </c>
      <c r="I4" s="369">
        <v>11293.0</v>
      </c>
      <c r="J4" s="369">
        <v>11324.0</v>
      </c>
      <c r="K4" s="369">
        <v>11355.0</v>
      </c>
      <c r="L4" s="369">
        <v>11383.0</v>
      </c>
      <c r="M4" s="369">
        <v>11414.0</v>
      </c>
      <c r="N4" s="365"/>
      <c r="O4" s="188" t="s">
        <v>169</v>
      </c>
      <c r="P4" s="369">
        <v>11079.0</v>
      </c>
      <c r="Q4" s="369">
        <v>11110.0</v>
      </c>
      <c r="R4" s="369">
        <v>11140.0</v>
      </c>
      <c r="S4" s="369">
        <v>11171.0</v>
      </c>
      <c r="T4" s="369">
        <v>11202.0</v>
      </c>
      <c r="U4" s="369">
        <v>11232.0</v>
      </c>
      <c r="V4" s="369">
        <v>11263.0</v>
      </c>
      <c r="W4" s="369">
        <v>11293.0</v>
      </c>
      <c r="X4" s="369">
        <v>11324.0</v>
      </c>
      <c r="Y4" s="369">
        <v>11355.0</v>
      </c>
      <c r="Z4" s="369">
        <v>11383.0</v>
      </c>
      <c r="AA4" s="369">
        <v>11414.0</v>
      </c>
    </row>
    <row r="5" ht="13.5" customHeight="1">
      <c r="A5" s="370" t="s">
        <v>208</v>
      </c>
      <c r="B5" s="175">
        <v>4901.96</v>
      </c>
      <c r="C5" s="175">
        <v>4901.96</v>
      </c>
      <c r="D5" s="175">
        <v>4901.96</v>
      </c>
      <c r="E5" s="175">
        <v>4901.96</v>
      </c>
      <c r="F5" s="175">
        <v>4901.96</v>
      </c>
      <c r="G5" s="175">
        <v>4901.96</v>
      </c>
      <c r="H5" s="175">
        <v>4901.96</v>
      </c>
      <c r="I5" s="175">
        <v>4901.96</v>
      </c>
      <c r="J5" s="175">
        <v>4901.96</v>
      </c>
      <c r="K5" s="175">
        <v>4901.96</v>
      </c>
      <c r="L5" s="175">
        <v>4901.96</v>
      </c>
      <c r="M5" s="175">
        <v>4901.96</v>
      </c>
      <c r="N5" s="365"/>
      <c r="O5" s="370" t="s">
        <v>208</v>
      </c>
      <c r="P5" s="175">
        <v>4901.96</v>
      </c>
      <c r="Q5" s="175">
        <v>4901.96</v>
      </c>
      <c r="R5" s="175">
        <v>4901.96</v>
      </c>
      <c r="S5" s="175">
        <v>4901.96</v>
      </c>
      <c r="T5" s="175">
        <v>4901.96</v>
      </c>
      <c r="U5" s="175">
        <v>4901.96</v>
      </c>
      <c r="V5" s="175">
        <v>4901.96</v>
      </c>
      <c r="W5" s="175">
        <v>4901.96</v>
      </c>
      <c r="X5" s="175">
        <v>4901.96</v>
      </c>
      <c r="Y5" s="175">
        <v>4901.96</v>
      </c>
      <c r="Z5" s="175">
        <v>4901.96</v>
      </c>
      <c r="AA5" s="175">
        <v>4901.96</v>
      </c>
    </row>
    <row r="6" ht="13.5" customHeight="1">
      <c r="A6" s="370" t="s">
        <v>209</v>
      </c>
      <c r="B6" s="175">
        <v>1288.24</v>
      </c>
      <c r="C6" s="175">
        <v>1279.29</v>
      </c>
      <c r="D6" s="175">
        <v>1270.34</v>
      </c>
      <c r="E6" s="175">
        <v>1261.4</v>
      </c>
      <c r="F6" s="175">
        <v>1252.45</v>
      </c>
      <c r="G6" s="175">
        <v>1243.5</v>
      </c>
      <c r="H6" s="175">
        <v>1234.56</v>
      </c>
      <c r="I6" s="175">
        <v>1225.61</v>
      </c>
      <c r="J6" s="175">
        <v>1216.67</v>
      </c>
      <c r="K6" s="175">
        <v>1207.72</v>
      </c>
      <c r="L6" s="175">
        <v>1198.77</v>
      </c>
      <c r="M6" s="175">
        <v>1189.83</v>
      </c>
      <c r="N6" s="365"/>
      <c r="O6" s="370" t="s">
        <v>209</v>
      </c>
      <c r="P6" s="175">
        <v>1288.24</v>
      </c>
      <c r="Q6" s="175">
        <v>1279.29</v>
      </c>
      <c r="R6" s="175">
        <v>1270.34</v>
      </c>
      <c r="S6" s="175">
        <v>1261.4</v>
      </c>
      <c r="T6" s="175">
        <v>1252.45</v>
      </c>
      <c r="U6" s="175">
        <v>1243.5</v>
      </c>
      <c r="V6" s="175">
        <v>1234.56</v>
      </c>
      <c r="W6" s="175">
        <v>1225.61</v>
      </c>
      <c r="X6" s="175">
        <v>1216.67</v>
      </c>
      <c r="Y6" s="175">
        <v>1207.72</v>
      </c>
      <c r="Z6" s="175">
        <v>1198.77</v>
      </c>
      <c r="AA6" s="175">
        <v>1189.83</v>
      </c>
    </row>
    <row r="7" ht="13.5" customHeight="1">
      <c r="A7" s="370" t="s">
        <v>210</v>
      </c>
      <c r="B7" s="175">
        <v>6190.2</v>
      </c>
      <c r="C7" s="175">
        <v>6181.25</v>
      </c>
      <c r="D7" s="175">
        <v>6172.3</v>
      </c>
      <c r="E7" s="175">
        <v>6163.36</v>
      </c>
      <c r="F7" s="175">
        <v>6154.41</v>
      </c>
      <c r="G7" s="175">
        <v>6145.47</v>
      </c>
      <c r="H7" s="175">
        <v>6136.52</v>
      </c>
      <c r="I7" s="175">
        <v>6127.57</v>
      </c>
      <c r="J7" s="175">
        <v>6118.63</v>
      </c>
      <c r="K7" s="175">
        <v>6109.68</v>
      </c>
      <c r="L7" s="175">
        <v>6100.74</v>
      </c>
      <c r="M7" s="175">
        <v>6091.79</v>
      </c>
      <c r="N7" s="365"/>
      <c r="O7" s="370" t="s">
        <v>210</v>
      </c>
      <c r="P7" s="175">
        <v>6190.2</v>
      </c>
      <c r="Q7" s="175">
        <v>6181.25</v>
      </c>
      <c r="R7" s="175">
        <v>6172.3</v>
      </c>
      <c r="S7" s="175">
        <v>6163.36</v>
      </c>
      <c r="T7" s="175">
        <v>6154.41</v>
      </c>
      <c r="U7" s="175">
        <v>6145.47</v>
      </c>
      <c r="V7" s="175">
        <v>6136.52</v>
      </c>
      <c r="W7" s="175">
        <v>6127.57</v>
      </c>
      <c r="X7" s="175">
        <v>6118.63</v>
      </c>
      <c r="Y7" s="175">
        <v>6109.68</v>
      </c>
      <c r="Z7" s="175">
        <v>6100.74</v>
      </c>
      <c r="AA7" s="175">
        <v>6091.79</v>
      </c>
    </row>
    <row r="8" ht="13.5" customHeight="1">
      <c r="A8" s="370" t="s">
        <v>211</v>
      </c>
      <c r="B8" s="175">
        <v>1.4E7</v>
      </c>
      <c r="C8" s="175">
        <v>696078.43</v>
      </c>
      <c r="D8" s="175">
        <v>691176.47</v>
      </c>
      <c r="E8" s="175">
        <v>686274.51</v>
      </c>
      <c r="F8" s="175">
        <v>681372.55</v>
      </c>
      <c r="G8" s="175">
        <v>676470.59</v>
      </c>
      <c r="H8" s="175">
        <v>671568.63</v>
      </c>
      <c r="I8" s="175">
        <v>666666.67</v>
      </c>
      <c r="J8" s="175">
        <v>661764.71</v>
      </c>
      <c r="K8" s="175">
        <v>656862.75</v>
      </c>
      <c r="L8" s="175">
        <v>651960.78</v>
      </c>
      <c r="M8" s="175">
        <v>647058.82</v>
      </c>
      <c r="N8" s="365"/>
      <c r="O8" s="370" t="s">
        <v>211</v>
      </c>
      <c r="P8" s="175">
        <v>3500000.0</v>
      </c>
      <c r="Q8" s="175">
        <v>696078.43</v>
      </c>
      <c r="R8" s="175">
        <v>691176.47</v>
      </c>
      <c r="S8" s="175">
        <v>686274.51</v>
      </c>
      <c r="T8" s="175">
        <v>681372.55</v>
      </c>
      <c r="U8" s="175">
        <v>676470.59</v>
      </c>
      <c r="V8" s="175">
        <v>671568.63</v>
      </c>
      <c r="W8" s="175">
        <v>666666.67</v>
      </c>
      <c r="X8" s="175">
        <v>661764.71</v>
      </c>
      <c r="Y8" s="175">
        <v>656862.75</v>
      </c>
      <c r="Z8" s="175">
        <v>651960.78</v>
      </c>
      <c r="AA8" s="175">
        <v>647058.82</v>
      </c>
    </row>
    <row r="9" ht="13.5" customHeight="1">
      <c r="A9" s="188" t="s">
        <v>169</v>
      </c>
      <c r="B9" s="369">
        <v>11444.0</v>
      </c>
      <c r="C9" s="369">
        <v>11475.0</v>
      </c>
      <c r="D9" s="369">
        <v>11505.0</v>
      </c>
      <c r="E9" s="369">
        <v>11536.0</v>
      </c>
      <c r="F9" s="369">
        <v>11567.0</v>
      </c>
      <c r="G9" s="369">
        <v>11597.0</v>
      </c>
      <c r="H9" s="369">
        <v>11628.0</v>
      </c>
      <c r="I9" s="369">
        <v>11658.0</v>
      </c>
      <c r="J9" s="369">
        <v>11689.0</v>
      </c>
      <c r="K9" s="369">
        <v>11720.0</v>
      </c>
      <c r="L9" s="369">
        <v>11749.0</v>
      </c>
      <c r="M9" s="369">
        <v>11780.0</v>
      </c>
      <c r="N9" s="365"/>
      <c r="O9" s="188" t="s">
        <v>169</v>
      </c>
      <c r="P9" s="369">
        <v>11444.0</v>
      </c>
      <c r="Q9" s="369">
        <v>11475.0</v>
      </c>
      <c r="R9" s="369">
        <v>11505.0</v>
      </c>
      <c r="S9" s="369">
        <v>11536.0</v>
      </c>
      <c r="T9" s="369">
        <v>11567.0</v>
      </c>
      <c r="U9" s="369">
        <v>11597.0</v>
      </c>
      <c r="V9" s="369">
        <v>11628.0</v>
      </c>
      <c r="W9" s="369">
        <v>11658.0</v>
      </c>
      <c r="X9" s="369">
        <v>11689.0</v>
      </c>
      <c r="Y9" s="369">
        <v>11720.0</v>
      </c>
      <c r="Z9" s="369">
        <v>11749.0</v>
      </c>
      <c r="AA9" s="369">
        <v>11780.0</v>
      </c>
    </row>
    <row r="10" ht="13.5" customHeight="1">
      <c r="A10" s="370" t="s">
        <v>208</v>
      </c>
      <c r="B10" s="175">
        <v>4901.96</v>
      </c>
      <c r="C10" s="175">
        <v>4901.96</v>
      </c>
      <c r="D10" s="175">
        <v>4901.96</v>
      </c>
      <c r="E10" s="175">
        <v>4901.96</v>
      </c>
      <c r="F10" s="175">
        <v>4901.96</v>
      </c>
      <c r="G10" s="175">
        <v>4901.96</v>
      </c>
      <c r="H10" s="175">
        <v>4901.96</v>
      </c>
      <c r="I10" s="175">
        <v>4901.96</v>
      </c>
      <c r="J10" s="175">
        <v>4901.96</v>
      </c>
      <c r="K10" s="175">
        <v>4901.96</v>
      </c>
      <c r="L10" s="175">
        <v>4901.96</v>
      </c>
      <c r="M10" s="175">
        <v>4901.96</v>
      </c>
      <c r="N10" s="365"/>
      <c r="O10" s="370" t="s">
        <v>208</v>
      </c>
      <c r="P10" s="175">
        <v>4901.96</v>
      </c>
      <c r="Q10" s="175">
        <v>4901.96</v>
      </c>
      <c r="R10" s="175">
        <v>4901.96</v>
      </c>
      <c r="S10" s="175">
        <v>4901.96</v>
      </c>
      <c r="T10" s="175">
        <v>4901.96</v>
      </c>
      <c r="U10" s="175">
        <v>4901.96</v>
      </c>
      <c r="V10" s="175">
        <v>4901.96</v>
      </c>
      <c r="W10" s="175">
        <v>4901.96</v>
      </c>
      <c r="X10" s="175">
        <v>4901.96</v>
      </c>
      <c r="Y10" s="175">
        <v>4901.96</v>
      </c>
      <c r="Z10" s="175">
        <v>4901.96</v>
      </c>
      <c r="AA10" s="175">
        <v>4901.96</v>
      </c>
    </row>
    <row r="11" ht="13.5" customHeight="1">
      <c r="A11" s="370" t="s">
        <v>209</v>
      </c>
      <c r="B11" s="175">
        <v>1180.88</v>
      </c>
      <c r="C11" s="175">
        <v>1171.94</v>
      </c>
      <c r="D11" s="175">
        <v>1162.99</v>
      </c>
      <c r="E11" s="175">
        <v>1154.04</v>
      </c>
      <c r="F11" s="175">
        <v>1145.1</v>
      </c>
      <c r="G11" s="175">
        <v>1136.15</v>
      </c>
      <c r="H11" s="175">
        <v>1127.21</v>
      </c>
      <c r="I11" s="175">
        <v>1118.26</v>
      </c>
      <c r="J11" s="175">
        <v>1109.31</v>
      </c>
      <c r="K11" s="175">
        <v>1100.37</v>
      </c>
      <c r="L11" s="175">
        <v>1091.42</v>
      </c>
      <c r="M11" s="175">
        <v>1082.48</v>
      </c>
      <c r="N11" s="365"/>
      <c r="O11" s="370" t="s">
        <v>209</v>
      </c>
      <c r="P11" s="175">
        <v>1180.88</v>
      </c>
      <c r="Q11" s="175">
        <v>1171.94</v>
      </c>
      <c r="R11" s="175">
        <v>1162.99</v>
      </c>
      <c r="S11" s="175">
        <v>1154.04</v>
      </c>
      <c r="T11" s="175">
        <v>1145.1</v>
      </c>
      <c r="U11" s="175">
        <v>1136.15</v>
      </c>
      <c r="V11" s="175">
        <v>1127.21</v>
      </c>
      <c r="W11" s="175">
        <v>1118.26</v>
      </c>
      <c r="X11" s="175">
        <v>1109.31</v>
      </c>
      <c r="Y11" s="175">
        <v>1100.37</v>
      </c>
      <c r="Z11" s="175">
        <v>1091.42</v>
      </c>
      <c r="AA11" s="175">
        <v>1082.48</v>
      </c>
    </row>
    <row r="12" ht="13.5" customHeight="1">
      <c r="A12" s="370" t="s">
        <v>210</v>
      </c>
      <c r="B12" s="175">
        <v>6082.84</v>
      </c>
      <c r="C12" s="175">
        <v>6073.9</v>
      </c>
      <c r="D12" s="175">
        <v>6064.95</v>
      </c>
      <c r="E12" s="175">
        <v>6056.0</v>
      </c>
      <c r="F12" s="175">
        <v>6047.06</v>
      </c>
      <c r="G12" s="175">
        <v>6038.11</v>
      </c>
      <c r="H12" s="175">
        <v>6029.17</v>
      </c>
      <c r="I12" s="175">
        <v>6020.22</v>
      </c>
      <c r="J12" s="175">
        <v>6011.27</v>
      </c>
      <c r="K12" s="175">
        <v>6002.33</v>
      </c>
      <c r="L12" s="175">
        <v>5993.38</v>
      </c>
      <c r="M12" s="175">
        <v>5984.44</v>
      </c>
      <c r="N12" s="365"/>
      <c r="O12" s="370" t="s">
        <v>210</v>
      </c>
      <c r="P12" s="175">
        <v>6082.84</v>
      </c>
      <c r="Q12" s="175">
        <v>6073.9</v>
      </c>
      <c r="R12" s="175">
        <v>6064.95</v>
      </c>
      <c r="S12" s="175">
        <v>6056.0</v>
      </c>
      <c r="T12" s="175">
        <v>6047.06</v>
      </c>
      <c r="U12" s="175">
        <v>6038.11</v>
      </c>
      <c r="V12" s="175">
        <v>6029.17</v>
      </c>
      <c r="W12" s="175">
        <v>6020.22</v>
      </c>
      <c r="X12" s="175">
        <v>6011.27</v>
      </c>
      <c r="Y12" s="175">
        <v>6002.33</v>
      </c>
      <c r="Z12" s="175">
        <v>5993.38</v>
      </c>
      <c r="AA12" s="175">
        <v>5984.44</v>
      </c>
    </row>
    <row r="13" ht="13.5" customHeight="1">
      <c r="A13" s="370" t="s">
        <v>211</v>
      </c>
      <c r="B13" s="175">
        <v>642156.86</v>
      </c>
      <c r="C13" s="175">
        <v>637254.9</v>
      </c>
      <c r="D13" s="175">
        <v>632352.94</v>
      </c>
      <c r="E13" s="175">
        <v>627450.98</v>
      </c>
      <c r="F13" s="175">
        <v>622549.02</v>
      </c>
      <c r="G13" s="175">
        <v>617647.06</v>
      </c>
      <c r="H13" s="175">
        <v>612745.1</v>
      </c>
      <c r="I13" s="175">
        <v>607843.14</v>
      </c>
      <c r="J13" s="175">
        <v>602941.18</v>
      </c>
      <c r="K13" s="175">
        <v>598039.22</v>
      </c>
      <c r="L13" s="175">
        <v>593137.25</v>
      </c>
      <c r="M13" s="175">
        <v>588235.29</v>
      </c>
      <c r="N13" s="365"/>
      <c r="O13" s="370" t="s">
        <v>211</v>
      </c>
      <c r="P13" s="175">
        <v>642156.86</v>
      </c>
      <c r="Q13" s="175">
        <v>637254.9</v>
      </c>
      <c r="R13" s="175">
        <v>632352.94</v>
      </c>
      <c r="S13" s="175">
        <v>627450.98</v>
      </c>
      <c r="T13" s="175">
        <v>622549.02</v>
      </c>
      <c r="U13" s="175">
        <v>617647.06</v>
      </c>
      <c r="V13" s="175">
        <v>612745.1</v>
      </c>
      <c r="W13" s="175">
        <v>607843.14</v>
      </c>
      <c r="X13" s="175">
        <v>602941.18</v>
      </c>
      <c r="Y13" s="175">
        <v>598039.22</v>
      </c>
      <c r="Z13" s="175">
        <v>593137.25</v>
      </c>
      <c r="AA13" s="175">
        <v>588235.29</v>
      </c>
    </row>
    <row r="14" ht="13.5" customHeight="1">
      <c r="A14" s="188" t="s">
        <v>169</v>
      </c>
      <c r="B14" s="369">
        <v>11810.0</v>
      </c>
      <c r="C14" s="369">
        <v>11841.0</v>
      </c>
      <c r="D14" s="369">
        <v>11871.0</v>
      </c>
      <c r="E14" s="369">
        <v>11902.0</v>
      </c>
      <c r="F14" s="369">
        <v>11933.0</v>
      </c>
      <c r="G14" s="369">
        <v>11963.0</v>
      </c>
      <c r="H14" s="369">
        <v>11994.0</v>
      </c>
      <c r="I14" s="369">
        <v>12024.0</v>
      </c>
      <c r="J14" s="369">
        <v>12055.0</v>
      </c>
      <c r="K14" s="369">
        <v>12086.0</v>
      </c>
      <c r="L14" s="369">
        <v>12114.0</v>
      </c>
      <c r="M14" s="369">
        <v>12145.0</v>
      </c>
      <c r="N14" s="365"/>
      <c r="O14" s="188" t="s">
        <v>169</v>
      </c>
      <c r="P14" s="369">
        <v>11810.0</v>
      </c>
      <c r="Q14" s="369">
        <v>11841.0</v>
      </c>
      <c r="R14" s="369">
        <v>11871.0</v>
      </c>
      <c r="S14" s="369">
        <v>11902.0</v>
      </c>
      <c r="T14" s="369">
        <v>11933.0</v>
      </c>
      <c r="U14" s="369">
        <v>11963.0</v>
      </c>
      <c r="V14" s="369">
        <v>11994.0</v>
      </c>
      <c r="W14" s="369">
        <v>12024.0</v>
      </c>
      <c r="X14" s="369">
        <v>12055.0</v>
      </c>
      <c r="Y14" s="369">
        <v>12086.0</v>
      </c>
      <c r="Z14" s="369">
        <v>12114.0</v>
      </c>
      <c r="AA14" s="369">
        <v>12145.0</v>
      </c>
    </row>
    <row r="15" ht="13.5" customHeight="1">
      <c r="A15" s="370" t="s">
        <v>208</v>
      </c>
      <c r="B15" s="175">
        <v>4901.96</v>
      </c>
      <c r="C15" s="175">
        <v>4901.96</v>
      </c>
      <c r="D15" s="175">
        <v>4901.96</v>
      </c>
      <c r="E15" s="175">
        <v>4901.96</v>
      </c>
      <c r="F15" s="175">
        <v>4901.96</v>
      </c>
      <c r="G15" s="175">
        <v>4901.96</v>
      </c>
      <c r="H15" s="175">
        <v>4901.96</v>
      </c>
      <c r="I15" s="175">
        <v>4901.96</v>
      </c>
      <c r="J15" s="175">
        <v>4901.96</v>
      </c>
      <c r="K15" s="175">
        <v>4901.96</v>
      </c>
      <c r="L15" s="175">
        <v>4901.96</v>
      </c>
      <c r="M15" s="175">
        <v>4901.96</v>
      </c>
      <c r="N15" s="365"/>
      <c r="O15" s="370" t="s">
        <v>208</v>
      </c>
      <c r="P15" s="175">
        <v>4901.96</v>
      </c>
      <c r="Q15" s="175">
        <v>4901.96</v>
      </c>
      <c r="R15" s="175">
        <v>4901.96</v>
      </c>
      <c r="S15" s="175">
        <v>4901.96</v>
      </c>
      <c r="T15" s="175">
        <v>4901.96</v>
      </c>
      <c r="U15" s="175">
        <v>4901.96</v>
      </c>
      <c r="V15" s="175">
        <v>4901.96</v>
      </c>
      <c r="W15" s="175">
        <v>4901.96</v>
      </c>
      <c r="X15" s="175">
        <v>4901.96</v>
      </c>
      <c r="Y15" s="175">
        <v>4901.96</v>
      </c>
      <c r="Z15" s="175">
        <v>4901.96</v>
      </c>
      <c r="AA15" s="175">
        <v>4901.96</v>
      </c>
    </row>
    <row r="16" ht="13.5" customHeight="1">
      <c r="A16" s="370" t="s">
        <v>209</v>
      </c>
      <c r="B16" s="175">
        <v>1073.53</v>
      </c>
      <c r="C16" s="175">
        <v>1064.58</v>
      </c>
      <c r="D16" s="175">
        <v>1055.64</v>
      </c>
      <c r="E16" s="175">
        <v>1046.69</v>
      </c>
      <c r="F16" s="175">
        <v>1037.75</v>
      </c>
      <c r="G16" s="175">
        <v>1028.8</v>
      </c>
      <c r="H16" s="175">
        <v>1019.85</v>
      </c>
      <c r="I16" s="175">
        <v>1010.91</v>
      </c>
      <c r="J16" s="175">
        <v>1001.96</v>
      </c>
      <c r="K16" s="175">
        <v>993.01</v>
      </c>
      <c r="L16" s="175">
        <v>984.07</v>
      </c>
      <c r="M16" s="175">
        <v>975.12</v>
      </c>
      <c r="N16" s="365"/>
      <c r="O16" s="370" t="s">
        <v>209</v>
      </c>
      <c r="P16" s="175">
        <v>1073.53</v>
      </c>
      <c r="Q16" s="175">
        <v>1064.58</v>
      </c>
      <c r="R16" s="175">
        <v>1055.64</v>
      </c>
      <c r="S16" s="175">
        <v>1046.69</v>
      </c>
      <c r="T16" s="175">
        <v>1037.75</v>
      </c>
      <c r="U16" s="175">
        <v>1028.8</v>
      </c>
      <c r="V16" s="175">
        <v>1019.85</v>
      </c>
      <c r="W16" s="175">
        <v>1010.91</v>
      </c>
      <c r="X16" s="175">
        <v>1001.96</v>
      </c>
      <c r="Y16" s="175">
        <v>993.01</v>
      </c>
      <c r="Z16" s="175">
        <v>984.07</v>
      </c>
      <c r="AA16" s="175">
        <v>975.12</v>
      </c>
    </row>
    <row r="17" ht="13.5" customHeight="1">
      <c r="A17" s="370" t="s">
        <v>210</v>
      </c>
      <c r="B17" s="175">
        <v>5975.49</v>
      </c>
      <c r="C17" s="175">
        <v>5966.54</v>
      </c>
      <c r="D17" s="175">
        <v>5957.6</v>
      </c>
      <c r="E17" s="175">
        <v>5948.65</v>
      </c>
      <c r="F17" s="175">
        <v>5939.71</v>
      </c>
      <c r="G17" s="175">
        <v>5930.76</v>
      </c>
      <c r="H17" s="175">
        <v>5921.81</v>
      </c>
      <c r="I17" s="175">
        <v>5912.87</v>
      </c>
      <c r="J17" s="175">
        <v>5903.92</v>
      </c>
      <c r="K17" s="175">
        <v>5894.98</v>
      </c>
      <c r="L17" s="175">
        <v>5886.03</v>
      </c>
      <c r="M17" s="175">
        <v>5877.08</v>
      </c>
      <c r="N17" s="365"/>
      <c r="O17" s="370" t="s">
        <v>210</v>
      </c>
      <c r="P17" s="175">
        <v>5975.49</v>
      </c>
      <c r="Q17" s="175">
        <v>5966.54</v>
      </c>
      <c r="R17" s="175">
        <v>5957.6</v>
      </c>
      <c r="S17" s="175">
        <v>5948.65</v>
      </c>
      <c r="T17" s="175">
        <v>5939.71</v>
      </c>
      <c r="U17" s="175">
        <v>5930.76</v>
      </c>
      <c r="V17" s="175">
        <v>5921.81</v>
      </c>
      <c r="W17" s="175">
        <v>5912.87</v>
      </c>
      <c r="X17" s="175">
        <v>5903.92</v>
      </c>
      <c r="Y17" s="175">
        <v>5894.98</v>
      </c>
      <c r="Z17" s="175">
        <v>5886.03</v>
      </c>
      <c r="AA17" s="175">
        <v>5877.08</v>
      </c>
    </row>
    <row r="18" ht="13.5" customHeight="1">
      <c r="A18" s="370" t="s">
        <v>211</v>
      </c>
      <c r="B18" s="175">
        <v>583333.33</v>
      </c>
      <c r="C18" s="175">
        <v>578431.37</v>
      </c>
      <c r="D18" s="175">
        <v>573529.41</v>
      </c>
      <c r="E18" s="175">
        <v>568627.45</v>
      </c>
      <c r="F18" s="175">
        <v>563725.49</v>
      </c>
      <c r="G18" s="175">
        <v>558823.53</v>
      </c>
      <c r="H18" s="175">
        <v>553921.57</v>
      </c>
      <c r="I18" s="175">
        <v>549019.61</v>
      </c>
      <c r="J18" s="175">
        <v>544117.65</v>
      </c>
      <c r="K18" s="175">
        <v>539215.69</v>
      </c>
      <c r="L18" s="175">
        <v>534313.73</v>
      </c>
      <c r="M18" s="175">
        <v>529411.76</v>
      </c>
      <c r="N18" s="365"/>
      <c r="O18" s="370" t="s">
        <v>211</v>
      </c>
      <c r="P18" s="175">
        <v>583333.33</v>
      </c>
      <c r="Q18" s="175">
        <v>578431.37</v>
      </c>
      <c r="R18" s="175">
        <v>573529.41</v>
      </c>
      <c r="S18" s="175">
        <v>568627.45</v>
      </c>
      <c r="T18" s="175">
        <v>563725.49</v>
      </c>
      <c r="U18" s="175">
        <v>558823.53</v>
      </c>
      <c r="V18" s="175">
        <v>553921.57</v>
      </c>
      <c r="W18" s="175">
        <v>549019.61</v>
      </c>
      <c r="X18" s="175">
        <v>544117.65</v>
      </c>
      <c r="Y18" s="175">
        <v>539215.69</v>
      </c>
      <c r="Z18" s="175">
        <v>534313.73</v>
      </c>
      <c r="AA18" s="175">
        <v>529411.76</v>
      </c>
    </row>
    <row r="19" ht="13.5" customHeight="1">
      <c r="A19" s="188" t="s">
        <v>169</v>
      </c>
      <c r="B19" s="369">
        <v>12175.0</v>
      </c>
      <c r="C19" s="369">
        <v>12206.0</v>
      </c>
      <c r="D19" s="369">
        <v>12236.0</v>
      </c>
      <c r="E19" s="369">
        <v>12267.0</v>
      </c>
      <c r="F19" s="369">
        <v>12298.0</v>
      </c>
      <c r="G19" s="369">
        <v>12328.0</v>
      </c>
      <c r="H19" s="369">
        <v>12359.0</v>
      </c>
      <c r="I19" s="369">
        <v>12389.0</v>
      </c>
      <c r="J19" s="369">
        <v>12420.0</v>
      </c>
      <c r="K19" s="369">
        <v>12451.0</v>
      </c>
      <c r="L19" s="369">
        <v>12479.0</v>
      </c>
      <c r="M19" s="369">
        <v>12510.0</v>
      </c>
      <c r="N19" s="365"/>
      <c r="O19" s="188" t="s">
        <v>169</v>
      </c>
      <c r="P19" s="369">
        <v>12175.0</v>
      </c>
      <c r="Q19" s="369">
        <v>12206.0</v>
      </c>
      <c r="R19" s="369">
        <v>12236.0</v>
      </c>
      <c r="S19" s="369">
        <v>12267.0</v>
      </c>
      <c r="T19" s="369">
        <v>12298.0</v>
      </c>
      <c r="U19" s="369">
        <v>12328.0</v>
      </c>
      <c r="V19" s="369">
        <v>12359.0</v>
      </c>
      <c r="W19" s="369">
        <v>12389.0</v>
      </c>
      <c r="X19" s="369">
        <v>12420.0</v>
      </c>
      <c r="Y19" s="369">
        <v>12451.0</v>
      </c>
      <c r="Z19" s="369">
        <v>12479.0</v>
      </c>
      <c r="AA19" s="369">
        <v>12510.0</v>
      </c>
    </row>
    <row r="20" ht="13.5" customHeight="1">
      <c r="A20" s="370" t="s">
        <v>208</v>
      </c>
      <c r="B20" s="175">
        <v>4901.96</v>
      </c>
      <c r="C20" s="175">
        <v>4901.96</v>
      </c>
      <c r="D20" s="175">
        <v>4901.96</v>
      </c>
      <c r="E20" s="175">
        <v>4901.96</v>
      </c>
      <c r="F20" s="175">
        <v>4901.96</v>
      </c>
      <c r="G20" s="175">
        <v>4901.96</v>
      </c>
      <c r="H20" s="175">
        <v>4901.96</v>
      </c>
      <c r="I20" s="175">
        <v>4901.96</v>
      </c>
      <c r="J20" s="175">
        <v>4901.96</v>
      </c>
      <c r="K20" s="175">
        <v>4901.96</v>
      </c>
      <c r="L20" s="175">
        <v>4901.96</v>
      </c>
      <c r="M20" s="175">
        <v>4901.96</v>
      </c>
      <c r="N20" s="365"/>
      <c r="O20" s="370" t="s">
        <v>208</v>
      </c>
      <c r="P20" s="175">
        <v>4901.96</v>
      </c>
      <c r="Q20" s="175">
        <v>4901.96</v>
      </c>
      <c r="R20" s="175">
        <v>4901.96</v>
      </c>
      <c r="S20" s="175">
        <v>4901.96</v>
      </c>
      <c r="T20" s="175">
        <v>4901.96</v>
      </c>
      <c r="U20" s="175">
        <v>4901.96</v>
      </c>
      <c r="V20" s="175">
        <v>4901.96</v>
      </c>
      <c r="W20" s="175">
        <v>4901.96</v>
      </c>
      <c r="X20" s="175">
        <v>4901.96</v>
      </c>
      <c r="Y20" s="175">
        <v>4901.96</v>
      </c>
      <c r="Z20" s="175">
        <v>4901.96</v>
      </c>
      <c r="AA20" s="175">
        <v>4901.96</v>
      </c>
    </row>
    <row r="21" ht="13.5" customHeight="1">
      <c r="A21" s="370" t="s">
        <v>209</v>
      </c>
      <c r="B21" s="175">
        <v>966.18</v>
      </c>
      <c r="C21" s="175">
        <v>957.23</v>
      </c>
      <c r="D21" s="175">
        <v>948.28</v>
      </c>
      <c r="E21" s="175">
        <v>939.34</v>
      </c>
      <c r="F21" s="175">
        <v>930.39</v>
      </c>
      <c r="G21" s="175">
        <v>921.45</v>
      </c>
      <c r="H21" s="175">
        <v>912.5</v>
      </c>
      <c r="I21" s="175">
        <v>903.55</v>
      </c>
      <c r="J21" s="175">
        <v>894.61</v>
      </c>
      <c r="K21" s="175">
        <v>885.66</v>
      </c>
      <c r="L21" s="175">
        <v>876.72</v>
      </c>
      <c r="M21" s="175">
        <v>867.77</v>
      </c>
      <c r="N21" s="365"/>
      <c r="O21" s="370" t="s">
        <v>209</v>
      </c>
      <c r="P21" s="175">
        <v>966.18</v>
      </c>
      <c r="Q21" s="175">
        <v>957.23</v>
      </c>
      <c r="R21" s="175">
        <v>948.28</v>
      </c>
      <c r="S21" s="175">
        <v>939.34</v>
      </c>
      <c r="T21" s="175">
        <v>930.39</v>
      </c>
      <c r="U21" s="175">
        <v>921.45</v>
      </c>
      <c r="V21" s="175">
        <v>912.5</v>
      </c>
      <c r="W21" s="175">
        <v>903.55</v>
      </c>
      <c r="X21" s="175">
        <v>894.61</v>
      </c>
      <c r="Y21" s="175">
        <v>885.66</v>
      </c>
      <c r="Z21" s="175">
        <v>876.72</v>
      </c>
      <c r="AA21" s="175">
        <v>867.77</v>
      </c>
    </row>
    <row r="22" ht="13.5" customHeight="1">
      <c r="A22" s="370" t="s">
        <v>210</v>
      </c>
      <c r="B22" s="175">
        <v>5868.14</v>
      </c>
      <c r="C22" s="175">
        <v>5859.19</v>
      </c>
      <c r="D22" s="175">
        <v>5850.25</v>
      </c>
      <c r="E22" s="175">
        <v>5841.3</v>
      </c>
      <c r="F22" s="175">
        <v>5832.35</v>
      </c>
      <c r="G22" s="175">
        <v>5823.41</v>
      </c>
      <c r="H22" s="175">
        <v>5814.46</v>
      </c>
      <c r="I22" s="175">
        <v>5805.51</v>
      </c>
      <c r="J22" s="175">
        <v>5796.57</v>
      </c>
      <c r="K22" s="175">
        <v>5787.62</v>
      </c>
      <c r="L22" s="175">
        <v>5778.68</v>
      </c>
      <c r="M22" s="175">
        <v>5769.73</v>
      </c>
      <c r="N22" s="365"/>
      <c r="O22" s="370" t="s">
        <v>210</v>
      </c>
      <c r="P22" s="175">
        <v>5868.14</v>
      </c>
      <c r="Q22" s="175">
        <v>5859.19</v>
      </c>
      <c r="R22" s="175">
        <v>5850.25</v>
      </c>
      <c r="S22" s="175">
        <v>5841.3</v>
      </c>
      <c r="T22" s="175">
        <v>5832.35</v>
      </c>
      <c r="U22" s="175">
        <v>5823.41</v>
      </c>
      <c r="V22" s="175">
        <v>5814.46</v>
      </c>
      <c r="W22" s="175">
        <v>5805.51</v>
      </c>
      <c r="X22" s="175">
        <v>5796.57</v>
      </c>
      <c r="Y22" s="175">
        <v>5787.62</v>
      </c>
      <c r="Z22" s="175">
        <v>5778.68</v>
      </c>
      <c r="AA22" s="175">
        <v>5769.73</v>
      </c>
    </row>
    <row r="23" ht="13.5" customHeight="1">
      <c r="A23" s="370" t="s">
        <v>211</v>
      </c>
      <c r="B23" s="175">
        <v>524509.8</v>
      </c>
      <c r="C23" s="175">
        <v>519607.84</v>
      </c>
      <c r="D23" s="175">
        <v>514705.88</v>
      </c>
      <c r="E23" s="175">
        <v>509803.92</v>
      </c>
      <c r="F23" s="175">
        <v>504901.96</v>
      </c>
      <c r="G23" s="175">
        <v>500000.0</v>
      </c>
      <c r="H23" s="175">
        <v>495098.04</v>
      </c>
      <c r="I23" s="175">
        <v>490196.08</v>
      </c>
      <c r="J23" s="175">
        <v>485294.12</v>
      </c>
      <c r="K23" s="175">
        <v>480392.16</v>
      </c>
      <c r="L23" s="175">
        <v>475490.2</v>
      </c>
      <c r="M23" s="175">
        <v>470588.24</v>
      </c>
      <c r="N23" s="365"/>
      <c r="O23" s="370" t="s">
        <v>211</v>
      </c>
      <c r="P23" s="175">
        <v>524509.8</v>
      </c>
      <c r="Q23" s="175">
        <v>519607.84</v>
      </c>
      <c r="R23" s="175">
        <v>514705.88</v>
      </c>
      <c r="S23" s="175">
        <v>509803.92</v>
      </c>
      <c r="T23" s="175">
        <v>504901.96</v>
      </c>
      <c r="U23" s="175">
        <v>500000.0</v>
      </c>
      <c r="V23" s="175">
        <v>495098.04</v>
      </c>
      <c r="W23" s="175">
        <v>490196.08</v>
      </c>
      <c r="X23" s="175">
        <v>485294.12</v>
      </c>
      <c r="Y23" s="175">
        <v>480392.16</v>
      </c>
      <c r="Z23" s="175">
        <v>475490.2</v>
      </c>
      <c r="AA23" s="175">
        <v>470588.24</v>
      </c>
    </row>
    <row r="24" ht="13.5" customHeight="1">
      <c r="A24" s="188" t="s">
        <v>169</v>
      </c>
      <c r="B24" s="371">
        <v>12540.0</v>
      </c>
      <c r="C24" s="371">
        <v>12571.0</v>
      </c>
      <c r="D24" s="371">
        <v>12601.0</v>
      </c>
      <c r="E24" s="371">
        <v>12632.0</v>
      </c>
      <c r="F24" s="371">
        <v>12663.0</v>
      </c>
      <c r="G24" s="371">
        <v>12693.0</v>
      </c>
      <c r="H24" s="371">
        <v>12724.0</v>
      </c>
      <c r="I24" s="371">
        <v>12754.0</v>
      </c>
      <c r="J24" s="371">
        <v>12785.0</v>
      </c>
      <c r="K24" s="371">
        <v>12816.0</v>
      </c>
      <c r="L24" s="371">
        <v>12844.0</v>
      </c>
      <c r="M24" s="371">
        <v>12875.0</v>
      </c>
      <c r="N24" s="365"/>
      <c r="O24" s="188" t="s">
        <v>169</v>
      </c>
      <c r="P24" s="371">
        <v>12540.0</v>
      </c>
      <c r="Q24" s="371">
        <v>12571.0</v>
      </c>
      <c r="R24" s="371">
        <v>12601.0</v>
      </c>
      <c r="S24" s="371">
        <v>12632.0</v>
      </c>
      <c r="T24" s="371">
        <v>12663.0</v>
      </c>
      <c r="U24" s="371">
        <v>12693.0</v>
      </c>
      <c r="V24" s="371">
        <v>12724.0</v>
      </c>
      <c r="W24" s="371">
        <v>12754.0</v>
      </c>
      <c r="X24" s="371">
        <v>12785.0</v>
      </c>
      <c r="Y24" s="371">
        <v>12816.0</v>
      </c>
      <c r="Z24" s="371">
        <v>12844.0</v>
      </c>
      <c r="AA24" s="371">
        <v>12875.0</v>
      </c>
    </row>
    <row r="25" ht="13.5" customHeight="1">
      <c r="A25" s="370" t="s">
        <v>208</v>
      </c>
      <c r="B25" s="175">
        <v>4901.96</v>
      </c>
      <c r="C25" s="175">
        <v>4901.96</v>
      </c>
      <c r="D25" s="175">
        <v>4901.96</v>
      </c>
      <c r="E25" s="175">
        <v>4901.96</v>
      </c>
      <c r="F25" s="175">
        <v>4901.96</v>
      </c>
      <c r="G25" s="175">
        <v>4901.96</v>
      </c>
      <c r="H25" s="175">
        <v>4901.96</v>
      </c>
      <c r="I25" s="175">
        <v>4901.96</v>
      </c>
      <c r="J25" s="175">
        <v>4901.96</v>
      </c>
      <c r="K25" s="175">
        <v>4901.96</v>
      </c>
      <c r="L25" s="175">
        <v>4901.96</v>
      </c>
      <c r="M25" s="175">
        <v>4901.96</v>
      </c>
      <c r="N25" s="365"/>
      <c r="O25" s="370" t="s">
        <v>208</v>
      </c>
      <c r="P25" s="175">
        <v>4901.96</v>
      </c>
      <c r="Q25" s="175">
        <v>4901.96</v>
      </c>
      <c r="R25" s="175">
        <v>4901.96</v>
      </c>
      <c r="S25" s="175">
        <v>4901.96</v>
      </c>
      <c r="T25" s="175">
        <v>4901.96</v>
      </c>
      <c r="U25" s="175">
        <v>4901.96</v>
      </c>
      <c r="V25" s="175">
        <v>4901.96</v>
      </c>
      <c r="W25" s="175">
        <v>4901.96</v>
      </c>
      <c r="X25" s="175">
        <v>4901.96</v>
      </c>
      <c r="Y25" s="175">
        <v>4901.96</v>
      </c>
      <c r="Z25" s="175">
        <v>4901.96</v>
      </c>
      <c r="AA25" s="175">
        <v>4901.96</v>
      </c>
    </row>
    <row r="26" ht="13.5" customHeight="1">
      <c r="A26" s="370" t="s">
        <v>209</v>
      </c>
      <c r="B26" s="175">
        <v>858.82</v>
      </c>
      <c r="C26" s="175">
        <v>849.88</v>
      </c>
      <c r="D26" s="175">
        <v>840.93</v>
      </c>
      <c r="E26" s="175">
        <v>831.99</v>
      </c>
      <c r="F26" s="175">
        <v>823.04</v>
      </c>
      <c r="G26" s="175">
        <v>814.09</v>
      </c>
      <c r="H26" s="175">
        <v>805.15</v>
      </c>
      <c r="I26" s="175">
        <v>796.2</v>
      </c>
      <c r="J26" s="175">
        <v>787.25</v>
      </c>
      <c r="K26" s="175">
        <v>778.31</v>
      </c>
      <c r="L26" s="175">
        <v>769.36</v>
      </c>
      <c r="M26" s="175">
        <v>760.42</v>
      </c>
      <c r="N26" s="365"/>
      <c r="O26" s="370" t="s">
        <v>209</v>
      </c>
      <c r="P26" s="175">
        <v>858.82</v>
      </c>
      <c r="Q26" s="175">
        <v>849.88</v>
      </c>
      <c r="R26" s="175">
        <v>840.93</v>
      </c>
      <c r="S26" s="175">
        <v>831.99</v>
      </c>
      <c r="T26" s="175">
        <v>823.04</v>
      </c>
      <c r="U26" s="175">
        <v>814.09</v>
      </c>
      <c r="V26" s="175">
        <v>805.15</v>
      </c>
      <c r="W26" s="175">
        <v>796.2</v>
      </c>
      <c r="X26" s="175">
        <v>787.25</v>
      </c>
      <c r="Y26" s="175">
        <v>778.31</v>
      </c>
      <c r="Z26" s="175">
        <v>769.36</v>
      </c>
      <c r="AA26" s="175">
        <v>760.42</v>
      </c>
    </row>
    <row r="27" ht="13.5" customHeight="1">
      <c r="A27" s="370" t="s">
        <v>210</v>
      </c>
      <c r="B27" s="175">
        <v>5760.78</v>
      </c>
      <c r="C27" s="175">
        <v>5751.84</v>
      </c>
      <c r="D27" s="175">
        <v>5742.89</v>
      </c>
      <c r="E27" s="175">
        <v>5733.95</v>
      </c>
      <c r="F27" s="175">
        <v>5725.0</v>
      </c>
      <c r="G27" s="175">
        <v>5716.05</v>
      </c>
      <c r="H27" s="175">
        <v>5707.11</v>
      </c>
      <c r="I27" s="175">
        <v>5698.16</v>
      </c>
      <c r="J27" s="175">
        <v>5689.22</v>
      </c>
      <c r="K27" s="175">
        <v>5680.27</v>
      </c>
      <c r="L27" s="175">
        <v>5671.32</v>
      </c>
      <c r="M27" s="175">
        <v>5662.38</v>
      </c>
      <c r="N27" s="365"/>
      <c r="O27" s="370" t="s">
        <v>210</v>
      </c>
      <c r="P27" s="175">
        <v>5760.78</v>
      </c>
      <c r="Q27" s="175">
        <v>5751.84</v>
      </c>
      <c r="R27" s="175">
        <v>5742.89</v>
      </c>
      <c r="S27" s="175">
        <v>5733.95</v>
      </c>
      <c r="T27" s="175">
        <v>5725.0</v>
      </c>
      <c r="U27" s="175">
        <v>5716.05</v>
      </c>
      <c r="V27" s="175">
        <v>5707.11</v>
      </c>
      <c r="W27" s="175">
        <v>5698.16</v>
      </c>
      <c r="X27" s="175">
        <v>5689.22</v>
      </c>
      <c r="Y27" s="175">
        <v>5680.27</v>
      </c>
      <c r="Z27" s="175">
        <v>5671.32</v>
      </c>
      <c r="AA27" s="175">
        <v>5662.38</v>
      </c>
    </row>
    <row r="28" ht="13.5" customHeight="1">
      <c r="A28" s="370" t="s">
        <v>211</v>
      </c>
      <c r="B28" s="175">
        <v>465686.27</v>
      </c>
      <c r="C28" s="175">
        <v>460784.31</v>
      </c>
      <c r="D28" s="175">
        <v>455882.35</v>
      </c>
      <c r="E28" s="175">
        <v>450980.39</v>
      </c>
      <c r="F28" s="175">
        <v>446078.43</v>
      </c>
      <c r="G28" s="175">
        <v>441176.47</v>
      </c>
      <c r="H28" s="175">
        <v>436274.51</v>
      </c>
      <c r="I28" s="175">
        <v>431372.55</v>
      </c>
      <c r="J28" s="175">
        <v>426470.59</v>
      </c>
      <c r="K28" s="175">
        <v>421568.63</v>
      </c>
      <c r="L28" s="175">
        <v>416666.67</v>
      </c>
      <c r="M28" s="175">
        <v>411764.71</v>
      </c>
      <c r="N28" s="365"/>
      <c r="O28" s="370" t="s">
        <v>211</v>
      </c>
      <c r="P28" s="175">
        <v>465686.27</v>
      </c>
      <c r="Q28" s="175">
        <v>460784.31</v>
      </c>
      <c r="R28" s="175">
        <v>455882.35</v>
      </c>
      <c r="S28" s="175">
        <v>450980.39</v>
      </c>
      <c r="T28" s="175">
        <v>446078.43</v>
      </c>
      <c r="U28" s="175">
        <v>441176.47</v>
      </c>
      <c r="V28" s="175">
        <v>436274.51</v>
      </c>
      <c r="W28" s="175">
        <v>431372.55</v>
      </c>
      <c r="X28" s="175">
        <v>426470.59</v>
      </c>
      <c r="Y28" s="175">
        <v>421568.63</v>
      </c>
      <c r="Z28" s="175">
        <v>416666.67</v>
      </c>
      <c r="AA28" s="175">
        <v>411764.71</v>
      </c>
    </row>
    <row r="29" ht="13.5" customHeight="1">
      <c r="A29" s="188" t="s">
        <v>169</v>
      </c>
      <c r="B29" s="369">
        <v>11079.0</v>
      </c>
      <c r="C29" s="369">
        <v>11110.0</v>
      </c>
      <c r="D29" s="369">
        <v>11140.0</v>
      </c>
      <c r="E29" s="369">
        <v>11171.0</v>
      </c>
      <c r="F29" s="369">
        <v>11202.0</v>
      </c>
      <c r="G29" s="369">
        <v>11232.0</v>
      </c>
      <c r="H29" s="369">
        <v>11263.0</v>
      </c>
      <c r="I29" s="369">
        <v>11293.0</v>
      </c>
      <c r="J29" s="369">
        <v>11324.0</v>
      </c>
      <c r="K29" s="369">
        <v>11355.0</v>
      </c>
      <c r="L29" s="369">
        <v>11383.0</v>
      </c>
      <c r="M29" s="369">
        <v>11414.0</v>
      </c>
      <c r="N29" s="365"/>
      <c r="O29" s="188" t="s">
        <v>169</v>
      </c>
      <c r="P29" s="369">
        <v>11079.0</v>
      </c>
      <c r="Q29" s="369">
        <v>11110.0</v>
      </c>
      <c r="R29" s="369">
        <v>11140.0</v>
      </c>
      <c r="S29" s="369">
        <v>11171.0</v>
      </c>
      <c r="T29" s="369">
        <v>11202.0</v>
      </c>
      <c r="U29" s="369">
        <v>11232.0</v>
      </c>
      <c r="V29" s="369">
        <v>11263.0</v>
      </c>
      <c r="W29" s="369">
        <v>11293.0</v>
      </c>
      <c r="X29" s="369">
        <v>11324.0</v>
      </c>
      <c r="Y29" s="369">
        <v>11355.0</v>
      </c>
      <c r="Z29" s="369">
        <v>11383.0</v>
      </c>
      <c r="AA29" s="369">
        <v>11414.0</v>
      </c>
    </row>
    <row r="30" ht="13.5" customHeight="1">
      <c r="A30" s="370" t="s">
        <v>208</v>
      </c>
      <c r="B30" s="175">
        <v>4901.96</v>
      </c>
      <c r="C30" s="175">
        <v>4901.96</v>
      </c>
      <c r="D30" s="175">
        <v>4901.96</v>
      </c>
      <c r="E30" s="175">
        <v>4901.96</v>
      </c>
      <c r="F30" s="175">
        <v>4901.96</v>
      </c>
      <c r="G30" s="175">
        <v>4901.96</v>
      </c>
      <c r="H30" s="175">
        <v>4901.96</v>
      </c>
      <c r="I30" s="175">
        <v>4901.96</v>
      </c>
      <c r="J30" s="175">
        <v>4901.96</v>
      </c>
      <c r="K30" s="175">
        <v>4901.96</v>
      </c>
      <c r="L30" s="175">
        <v>4901.96</v>
      </c>
      <c r="M30" s="175">
        <v>4901.96</v>
      </c>
      <c r="N30" s="365"/>
      <c r="O30" s="370" t="s">
        <v>208</v>
      </c>
      <c r="P30" s="175">
        <v>4901.96</v>
      </c>
      <c r="Q30" s="175">
        <v>4901.96</v>
      </c>
      <c r="R30" s="175">
        <v>4901.96</v>
      </c>
      <c r="S30" s="175">
        <v>4901.96</v>
      </c>
      <c r="T30" s="175">
        <v>4901.96</v>
      </c>
      <c r="U30" s="175">
        <v>4901.96</v>
      </c>
      <c r="V30" s="175">
        <v>4901.96</v>
      </c>
      <c r="W30" s="175">
        <v>4901.96</v>
      </c>
      <c r="X30" s="175">
        <v>4901.96</v>
      </c>
      <c r="Y30" s="175">
        <v>4901.96</v>
      </c>
      <c r="Z30" s="175">
        <v>4901.96</v>
      </c>
      <c r="AA30" s="175">
        <v>4901.96</v>
      </c>
    </row>
    <row r="31" ht="13.5" customHeight="1">
      <c r="A31" s="370" t="s">
        <v>209</v>
      </c>
      <c r="B31" s="175">
        <v>1288.24</v>
      </c>
      <c r="C31" s="175">
        <v>1279.29</v>
      </c>
      <c r="D31" s="175">
        <v>1270.34</v>
      </c>
      <c r="E31" s="175">
        <v>1261.4</v>
      </c>
      <c r="F31" s="175">
        <v>1252.45</v>
      </c>
      <c r="G31" s="175">
        <v>1243.5</v>
      </c>
      <c r="H31" s="175">
        <v>1234.56</v>
      </c>
      <c r="I31" s="175">
        <v>1225.61</v>
      </c>
      <c r="J31" s="175">
        <v>1216.67</v>
      </c>
      <c r="K31" s="175">
        <v>1207.72</v>
      </c>
      <c r="L31" s="175">
        <v>1198.77</v>
      </c>
      <c r="M31" s="175">
        <v>1189.83</v>
      </c>
      <c r="N31" s="365"/>
      <c r="O31" s="370" t="s">
        <v>209</v>
      </c>
      <c r="P31" s="175">
        <v>1288.24</v>
      </c>
      <c r="Q31" s="175">
        <v>1279.29</v>
      </c>
      <c r="R31" s="175">
        <v>1270.34</v>
      </c>
      <c r="S31" s="175">
        <v>1261.4</v>
      </c>
      <c r="T31" s="175">
        <v>1252.45</v>
      </c>
      <c r="U31" s="175">
        <v>1243.5</v>
      </c>
      <c r="V31" s="175">
        <v>1234.56</v>
      </c>
      <c r="W31" s="175">
        <v>1225.61</v>
      </c>
      <c r="X31" s="175">
        <v>1216.67</v>
      </c>
      <c r="Y31" s="175">
        <v>1207.72</v>
      </c>
      <c r="Z31" s="175">
        <v>1198.77</v>
      </c>
      <c r="AA31" s="175">
        <v>1189.83</v>
      </c>
    </row>
    <row r="32" ht="13.5" customHeight="1">
      <c r="A32" s="370" t="s">
        <v>210</v>
      </c>
      <c r="B32" s="175">
        <v>6190.2</v>
      </c>
      <c r="C32" s="175">
        <v>6181.25</v>
      </c>
      <c r="D32" s="175">
        <v>6172.3</v>
      </c>
      <c r="E32" s="175">
        <v>6163.36</v>
      </c>
      <c r="F32" s="175">
        <v>6154.41</v>
      </c>
      <c r="G32" s="175">
        <v>6145.47</v>
      </c>
      <c r="H32" s="175">
        <v>6136.52</v>
      </c>
      <c r="I32" s="175">
        <v>6127.57</v>
      </c>
      <c r="J32" s="175">
        <v>6118.63</v>
      </c>
      <c r="K32" s="175">
        <v>6109.68</v>
      </c>
      <c r="L32" s="175">
        <v>6100.74</v>
      </c>
      <c r="M32" s="175">
        <v>6091.79</v>
      </c>
      <c r="N32" s="365"/>
      <c r="O32" s="370" t="s">
        <v>210</v>
      </c>
      <c r="P32" s="175">
        <v>6190.2</v>
      </c>
      <c r="Q32" s="175">
        <v>6181.25</v>
      </c>
      <c r="R32" s="175">
        <v>6172.3</v>
      </c>
      <c r="S32" s="175">
        <v>6163.36</v>
      </c>
      <c r="T32" s="175">
        <v>6154.41</v>
      </c>
      <c r="U32" s="175">
        <v>6145.47</v>
      </c>
      <c r="V32" s="175">
        <v>6136.52</v>
      </c>
      <c r="W32" s="175">
        <v>6127.57</v>
      </c>
      <c r="X32" s="175">
        <v>6118.63</v>
      </c>
      <c r="Y32" s="175">
        <v>6109.68</v>
      </c>
      <c r="Z32" s="175">
        <v>6100.74</v>
      </c>
      <c r="AA32" s="175">
        <v>6091.79</v>
      </c>
    </row>
    <row r="33" ht="13.5" customHeight="1">
      <c r="A33" s="370" t="s">
        <v>211</v>
      </c>
      <c r="B33" s="175">
        <v>700980.39</v>
      </c>
      <c r="C33" s="175">
        <v>696078.43</v>
      </c>
      <c r="D33" s="175">
        <v>691176.47</v>
      </c>
      <c r="E33" s="175">
        <v>686274.51</v>
      </c>
      <c r="F33" s="175">
        <v>681372.55</v>
      </c>
      <c r="G33" s="175">
        <v>676470.59</v>
      </c>
      <c r="H33" s="175">
        <v>671568.63</v>
      </c>
      <c r="I33" s="175">
        <v>666666.67</v>
      </c>
      <c r="J33" s="175">
        <v>661764.71</v>
      </c>
      <c r="K33" s="175">
        <v>656862.75</v>
      </c>
      <c r="L33" s="175">
        <v>651960.78</v>
      </c>
      <c r="M33" s="175">
        <v>647058.82</v>
      </c>
      <c r="N33" s="365"/>
      <c r="O33" s="370" t="s">
        <v>211</v>
      </c>
      <c r="P33" s="175">
        <v>700980.39</v>
      </c>
      <c r="Q33" s="175">
        <v>696078.43</v>
      </c>
      <c r="R33" s="175">
        <v>691176.47</v>
      </c>
      <c r="S33" s="175">
        <v>686274.51</v>
      </c>
      <c r="T33" s="175">
        <v>681372.55</v>
      </c>
      <c r="U33" s="175">
        <v>676470.59</v>
      </c>
      <c r="V33" s="175">
        <v>671568.63</v>
      </c>
      <c r="W33" s="175">
        <v>666666.67</v>
      </c>
      <c r="X33" s="175">
        <v>661764.71</v>
      </c>
      <c r="Y33" s="175">
        <v>656862.75</v>
      </c>
      <c r="Z33" s="175">
        <v>651960.78</v>
      </c>
      <c r="AA33" s="175">
        <v>647058.82</v>
      </c>
    </row>
    <row r="34" ht="13.5" customHeight="1">
      <c r="A34" s="188" t="s">
        <v>169</v>
      </c>
      <c r="B34" s="369">
        <v>11444.0</v>
      </c>
      <c r="C34" s="369">
        <v>11475.0</v>
      </c>
      <c r="D34" s="369">
        <v>11505.0</v>
      </c>
      <c r="E34" s="369">
        <v>11536.0</v>
      </c>
      <c r="F34" s="369">
        <v>11567.0</v>
      </c>
      <c r="G34" s="369">
        <v>11597.0</v>
      </c>
      <c r="H34" s="369">
        <v>11628.0</v>
      </c>
      <c r="I34" s="369">
        <v>11658.0</v>
      </c>
      <c r="J34" s="369">
        <v>11689.0</v>
      </c>
      <c r="K34" s="369">
        <v>11720.0</v>
      </c>
      <c r="L34" s="369">
        <v>11749.0</v>
      </c>
      <c r="M34" s="369">
        <v>11780.0</v>
      </c>
      <c r="N34" s="365"/>
      <c r="O34" s="188" t="s">
        <v>169</v>
      </c>
      <c r="P34" s="369">
        <v>11444.0</v>
      </c>
      <c r="Q34" s="369">
        <v>11475.0</v>
      </c>
      <c r="R34" s="369">
        <v>11505.0</v>
      </c>
      <c r="S34" s="369">
        <v>11536.0</v>
      </c>
      <c r="T34" s="369">
        <v>11567.0</v>
      </c>
      <c r="U34" s="369">
        <v>11597.0</v>
      </c>
      <c r="V34" s="369">
        <v>11628.0</v>
      </c>
      <c r="W34" s="369">
        <v>11658.0</v>
      </c>
      <c r="X34" s="369">
        <v>11689.0</v>
      </c>
      <c r="Y34" s="369">
        <v>11720.0</v>
      </c>
      <c r="Z34" s="369">
        <v>11749.0</v>
      </c>
      <c r="AA34" s="369">
        <v>11780.0</v>
      </c>
    </row>
    <row r="35" ht="13.5" customHeight="1">
      <c r="A35" s="370" t="s">
        <v>208</v>
      </c>
      <c r="B35" s="175">
        <v>4901.96</v>
      </c>
      <c r="C35" s="175">
        <v>4901.96</v>
      </c>
      <c r="D35" s="175">
        <v>4901.96</v>
      </c>
      <c r="E35" s="175">
        <v>4901.96</v>
      </c>
      <c r="F35" s="175">
        <v>4901.96</v>
      </c>
      <c r="G35" s="175">
        <v>4901.96</v>
      </c>
      <c r="H35" s="175">
        <v>4901.96</v>
      </c>
      <c r="I35" s="175">
        <v>4901.96</v>
      </c>
      <c r="J35" s="175">
        <v>4901.96</v>
      </c>
      <c r="K35" s="175">
        <v>4901.96</v>
      </c>
      <c r="L35" s="175">
        <v>4901.96</v>
      </c>
      <c r="M35" s="175">
        <v>4901.96</v>
      </c>
      <c r="N35" s="365"/>
      <c r="O35" s="370" t="s">
        <v>208</v>
      </c>
      <c r="P35" s="175">
        <v>4901.96</v>
      </c>
      <c r="Q35" s="175">
        <v>4901.96</v>
      </c>
      <c r="R35" s="175">
        <v>4901.96</v>
      </c>
      <c r="S35" s="175">
        <v>4901.96</v>
      </c>
      <c r="T35" s="175">
        <v>4901.96</v>
      </c>
      <c r="U35" s="175">
        <v>4901.96</v>
      </c>
      <c r="V35" s="175">
        <v>4901.96</v>
      </c>
      <c r="W35" s="175">
        <v>4901.96</v>
      </c>
      <c r="X35" s="175">
        <v>4901.96</v>
      </c>
      <c r="Y35" s="175">
        <v>4901.96</v>
      </c>
      <c r="Z35" s="175">
        <v>4901.96</v>
      </c>
      <c r="AA35" s="175">
        <v>4901.96</v>
      </c>
    </row>
    <row r="36" ht="13.5" customHeight="1">
      <c r="A36" s="370" t="s">
        <v>209</v>
      </c>
      <c r="B36" s="175">
        <v>1180.88</v>
      </c>
      <c r="C36" s="175">
        <v>1171.94</v>
      </c>
      <c r="D36" s="175">
        <v>1162.99</v>
      </c>
      <c r="E36" s="175">
        <v>1154.04</v>
      </c>
      <c r="F36" s="175">
        <v>1145.1</v>
      </c>
      <c r="G36" s="175">
        <v>1136.15</v>
      </c>
      <c r="H36" s="175">
        <v>1127.21</v>
      </c>
      <c r="I36" s="175">
        <v>1118.26</v>
      </c>
      <c r="J36" s="175">
        <v>1109.31</v>
      </c>
      <c r="K36" s="175">
        <v>1100.37</v>
      </c>
      <c r="L36" s="175">
        <v>1091.42</v>
      </c>
      <c r="M36" s="175">
        <v>1082.48</v>
      </c>
      <c r="N36" s="365"/>
      <c r="O36" s="370" t="s">
        <v>209</v>
      </c>
      <c r="P36" s="175">
        <v>1180.88</v>
      </c>
      <c r="Q36" s="175">
        <v>1171.94</v>
      </c>
      <c r="R36" s="175">
        <v>1162.99</v>
      </c>
      <c r="S36" s="175">
        <v>1154.04</v>
      </c>
      <c r="T36" s="175">
        <v>1145.1</v>
      </c>
      <c r="U36" s="175">
        <v>1136.15</v>
      </c>
      <c r="V36" s="175">
        <v>1127.21</v>
      </c>
      <c r="W36" s="175">
        <v>1118.26</v>
      </c>
      <c r="X36" s="175">
        <v>1109.31</v>
      </c>
      <c r="Y36" s="175">
        <v>1100.37</v>
      </c>
      <c r="Z36" s="175">
        <v>1091.42</v>
      </c>
      <c r="AA36" s="175">
        <v>1082.48</v>
      </c>
    </row>
    <row r="37" ht="13.5" customHeight="1">
      <c r="A37" s="370" t="s">
        <v>210</v>
      </c>
      <c r="B37" s="175">
        <v>6082.84</v>
      </c>
      <c r="C37" s="175">
        <v>6073.9</v>
      </c>
      <c r="D37" s="175">
        <v>6064.95</v>
      </c>
      <c r="E37" s="175">
        <v>6056.0</v>
      </c>
      <c r="F37" s="175">
        <v>6047.06</v>
      </c>
      <c r="G37" s="175">
        <v>6038.11</v>
      </c>
      <c r="H37" s="175">
        <v>6029.17</v>
      </c>
      <c r="I37" s="175">
        <v>6020.22</v>
      </c>
      <c r="J37" s="175">
        <v>6011.27</v>
      </c>
      <c r="K37" s="175">
        <v>6002.33</v>
      </c>
      <c r="L37" s="175">
        <v>5993.38</v>
      </c>
      <c r="M37" s="175">
        <v>5984.44</v>
      </c>
      <c r="N37" s="365"/>
      <c r="O37" s="370" t="s">
        <v>210</v>
      </c>
      <c r="P37" s="175">
        <v>6082.84</v>
      </c>
      <c r="Q37" s="175">
        <v>6073.9</v>
      </c>
      <c r="R37" s="175">
        <v>6064.95</v>
      </c>
      <c r="S37" s="175">
        <v>6056.0</v>
      </c>
      <c r="T37" s="175">
        <v>6047.06</v>
      </c>
      <c r="U37" s="175">
        <v>6038.11</v>
      </c>
      <c r="V37" s="175">
        <v>6029.17</v>
      </c>
      <c r="W37" s="175">
        <v>6020.22</v>
      </c>
      <c r="X37" s="175">
        <v>6011.27</v>
      </c>
      <c r="Y37" s="175">
        <v>6002.33</v>
      </c>
      <c r="Z37" s="175">
        <v>5993.38</v>
      </c>
      <c r="AA37" s="175">
        <v>5984.44</v>
      </c>
    </row>
    <row r="38" ht="13.5" customHeight="1">
      <c r="A38" s="370" t="s">
        <v>211</v>
      </c>
      <c r="B38" s="175">
        <v>642156.86</v>
      </c>
      <c r="C38" s="175">
        <v>637254.9</v>
      </c>
      <c r="D38" s="175">
        <v>632352.94</v>
      </c>
      <c r="E38" s="175">
        <v>627450.98</v>
      </c>
      <c r="F38" s="175">
        <v>622549.02</v>
      </c>
      <c r="G38" s="175">
        <v>617647.06</v>
      </c>
      <c r="H38" s="175">
        <v>612745.1</v>
      </c>
      <c r="I38" s="175">
        <v>607843.14</v>
      </c>
      <c r="J38" s="175">
        <v>602941.18</v>
      </c>
      <c r="K38" s="175">
        <v>598039.22</v>
      </c>
      <c r="L38" s="175">
        <v>593137.25</v>
      </c>
      <c r="M38" s="175">
        <v>588235.29</v>
      </c>
      <c r="N38" s="365"/>
      <c r="O38" s="370" t="s">
        <v>211</v>
      </c>
      <c r="P38" s="175">
        <v>642156.86</v>
      </c>
      <c r="Q38" s="175">
        <v>637254.9</v>
      </c>
      <c r="R38" s="175">
        <v>632352.94</v>
      </c>
      <c r="S38" s="175">
        <v>627450.98</v>
      </c>
      <c r="T38" s="175">
        <v>622549.02</v>
      </c>
      <c r="U38" s="175">
        <v>617647.06</v>
      </c>
      <c r="V38" s="175">
        <v>612745.1</v>
      </c>
      <c r="W38" s="175">
        <v>607843.14</v>
      </c>
      <c r="X38" s="175">
        <v>602941.18</v>
      </c>
      <c r="Y38" s="175">
        <v>598039.22</v>
      </c>
      <c r="Z38" s="175">
        <v>593137.25</v>
      </c>
      <c r="AA38" s="175">
        <v>588235.29</v>
      </c>
    </row>
    <row r="39" ht="13.5" customHeight="1">
      <c r="A39" s="188" t="s">
        <v>169</v>
      </c>
      <c r="B39" s="369">
        <v>11810.0</v>
      </c>
      <c r="C39" s="369">
        <v>11841.0</v>
      </c>
      <c r="D39" s="369">
        <v>11871.0</v>
      </c>
      <c r="E39" s="369">
        <v>11902.0</v>
      </c>
      <c r="F39" s="369">
        <v>11933.0</v>
      </c>
      <c r="G39" s="369">
        <v>11963.0</v>
      </c>
      <c r="H39" s="369">
        <v>11994.0</v>
      </c>
      <c r="I39" s="369">
        <v>12024.0</v>
      </c>
      <c r="J39" s="369">
        <v>12055.0</v>
      </c>
      <c r="K39" s="369">
        <v>12086.0</v>
      </c>
      <c r="L39" s="369">
        <v>12114.0</v>
      </c>
      <c r="M39" s="369">
        <v>12145.0</v>
      </c>
      <c r="N39" s="365"/>
      <c r="O39" s="188" t="s">
        <v>169</v>
      </c>
      <c r="P39" s="369">
        <v>11810.0</v>
      </c>
      <c r="Q39" s="369">
        <v>11841.0</v>
      </c>
      <c r="R39" s="369">
        <v>11871.0</v>
      </c>
      <c r="S39" s="369">
        <v>11902.0</v>
      </c>
      <c r="T39" s="369">
        <v>11933.0</v>
      </c>
      <c r="U39" s="369">
        <v>11963.0</v>
      </c>
      <c r="V39" s="369">
        <v>11994.0</v>
      </c>
      <c r="W39" s="369">
        <v>12024.0</v>
      </c>
      <c r="X39" s="369">
        <v>12055.0</v>
      </c>
      <c r="Y39" s="369">
        <v>12086.0</v>
      </c>
      <c r="Z39" s="369">
        <v>12114.0</v>
      </c>
      <c r="AA39" s="369">
        <v>12145.0</v>
      </c>
    </row>
    <row r="40" ht="13.5" customHeight="1">
      <c r="A40" s="370" t="s">
        <v>208</v>
      </c>
      <c r="B40" s="175">
        <v>4901.96</v>
      </c>
      <c r="C40" s="175">
        <v>4901.96</v>
      </c>
      <c r="D40" s="175">
        <v>4901.96</v>
      </c>
      <c r="E40" s="175">
        <v>4901.96</v>
      </c>
      <c r="F40" s="175">
        <v>4901.96</v>
      </c>
      <c r="G40" s="175">
        <v>4901.96</v>
      </c>
      <c r="H40" s="175">
        <v>4901.96</v>
      </c>
      <c r="I40" s="175">
        <v>4901.96</v>
      </c>
      <c r="J40" s="175">
        <v>4901.96</v>
      </c>
      <c r="K40" s="175">
        <v>4901.96</v>
      </c>
      <c r="L40" s="175">
        <v>4901.96</v>
      </c>
      <c r="M40" s="175">
        <v>4901.96</v>
      </c>
      <c r="N40" s="365"/>
      <c r="O40" s="370" t="s">
        <v>208</v>
      </c>
      <c r="P40" s="175">
        <v>4901.96</v>
      </c>
      <c r="Q40" s="175">
        <v>4901.96</v>
      </c>
      <c r="R40" s="175">
        <v>4901.96</v>
      </c>
      <c r="S40" s="175">
        <v>4901.96</v>
      </c>
      <c r="T40" s="175">
        <v>4901.96</v>
      </c>
      <c r="U40" s="175">
        <v>4901.96</v>
      </c>
      <c r="V40" s="175">
        <v>4901.96</v>
      </c>
      <c r="W40" s="175">
        <v>4901.96</v>
      </c>
      <c r="X40" s="175">
        <v>4901.96</v>
      </c>
      <c r="Y40" s="175">
        <v>4901.96</v>
      </c>
      <c r="Z40" s="175">
        <v>4901.96</v>
      </c>
      <c r="AA40" s="175">
        <v>4901.96</v>
      </c>
    </row>
    <row r="41" ht="13.5" customHeight="1">
      <c r="A41" s="370" t="s">
        <v>209</v>
      </c>
      <c r="B41" s="175">
        <v>1073.53</v>
      </c>
      <c r="C41" s="175">
        <v>1064.58</v>
      </c>
      <c r="D41" s="175">
        <v>1055.64</v>
      </c>
      <c r="E41" s="175">
        <v>1046.69</v>
      </c>
      <c r="F41" s="175">
        <v>1037.75</v>
      </c>
      <c r="G41" s="175">
        <v>1028.8</v>
      </c>
      <c r="H41" s="175">
        <v>1019.85</v>
      </c>
      <c r="I41" s="175">
        <v>1010.91</v>
      </c>
      <c r="J41" s="175">
        <v>1001.96</v>
      </c>
      <c r="K41" s="175">
        <v>993.01</v>
      </c>
      <c r="L41" s="175">
        <v>984.07</v>
      </c>
      <c r="M41" s="175">
        <v>975.12</v>
      </c>
      <c r="N41" s="365"/>
      <c r="O41" s="370" t="s">
        <v>209</v>
      </c>
      <c r="P41" s="175">
        <v>1073.53</v>
      </c>
      <c r="Q41" s="175">
        <v>1064.58</v>
      </c>
      <c r="R41" s="175">
        <v>1055.64</v>
      </c>
      <c r="S41" s="175">
        <v>1046.69</v>
      </c>
      <c r="T41" s="175">
        <v>1037.75</v>
      </c>
      <c r="U41" s="175">
        <v>1028.8</v>
      </c>
      <c r="V41" s="175">
        <v>1019.85</v>
      </c>
      <c r="W41" s="175">
        <v>1010.91</v>
      </c>
      <c r="X41" s="175">
        <v>1001.96</v>
      </c>
      <c r="Y41" s="175">
        <v>993.01</v>
      </c>
      <c r="Z41" s="175">
        <v>984.07</v>
      </c>
      <c r="AA41" s="175">
        <v>975.12</v>
      </c>
    </row>
    <row r="42" ht="13.5" customHeight="1">
      <c r="A42" s="370" t="s">
        <v>210</v>
      </c>
      <c r="B42" s="175">
        <v>5975.49</v>
      </c>
      <c r="C42" s="175">
        <v>5966.54</v>
      </c>
      <c r="D42" s="175">
        <v>5957.6</v>
      </c>
      <c r="E42" s="175">
        <v>5948.65</v>
      </c>
      <c r="F42" s="175">
        <v>5939.71</v>
      </c>
      <c r="G42" s="175">
        <v>5930.76</v>
      </c>
      <c r="H42" s="175">
        <v>5921.81</v>
      </c>
      <c r="I42" s="175">
        <v>5912.87</v>
      </c>
      <c r="J42" s="175">
        <v>5903.92</v>
      </c>
      <c r="K42" s="175">
        <v>5894.98</v>
      </c>
      <c r="L42" s="175">
        <v>5886.03</v>
      </c>
      <c r="M42" s="175">
        <v>5877.08</v>
      </c>
      <c r="N42" s="365"/>
      <c r="O42" s="370" t="s">
        <v>210</v>
      </c>
      <c r="P42" s="175">
        <v>5975.49</v>
      </c>
      <c r="Q42" s="175">
        <v>5966.54</v>
      </c>
      <c r="R42" s="175">
        <v>5957.6</v>
      </c>
      <c r="S42" s="175">
        <v>5948.65</v>
      </c>
      <c r="T42" s="175">
        <v>5939.71</v>
      </c>
      <c r="U42" s="175">
        <v>5930.76</v>
      </c>
      <c r="V42" s="175">
        <v>5921.81</v>
      </c>
      <c r="W42" s="175">
        <v>5912.87</v>
      </c>
      <c r="X42" s="175">
        <v>5903.92</v>
      </c>
      <c r="Y42" s="175">
        <v>5894.98</v>
      </c>
      <c r="Z42" s="175">
        <v>5886.03</v>
      </c>
      <c r="AA42" s="175">
        <v>5877.08</v>
      </c>
    </row>
    <row r="43" ht="13.5" customHeight="1">
      <c r="A43" s="370" t="s">
        <v>211</v>
      </c>
      <c r="B43" s="175">
        <v>583333.33</v>
      </c>
      <c r="C43" s="175">
        <v>578431.37</v>
      </c>
      <c r="D43" s="175">
        <v>573529.41</v>
      </c>
      <c r="E43" s="175">
        <v>568627.45</v>
      </c>
      <c r="F43" s="175">
        <v>563725.49</v>
      </c>
      <c r="G43" s="175">
        <v>558823.53</v>
      </c>
      <c r="H43" s="175">
        <v>553921.57</v>
      </c>
      <c r="I43" s="175">
        <v>549019.61</v>
      </c>
      <c r="J43" s="175">
        <v>544117.65</v>
      </c>
      <c r="K43" s="175">
        <v>539215.69</v>
      </c>
      <c r="L43" s="175">
        <v>534313.73</v>
      </c>
      <c r="M43" s="175">
        <v>529411.76</v>
      </c>
      <c r="N43" s="365"/>
      <c r="O43" s="370" t="s">
        <v>211</v>
      </c>
      <c r="P43" s="175">
        <v>583333.33</v>
      </c>
      <c r="Q43" s="175">
        <v>578431.37</v>
      </c>
      <c r="R43" s="175">
        <v>573529.41</v>
      </c>
      <c r="S43" s="175">
        <v>568627.45</v>
      </c>
      <c r="T43" s="175">
        <v>563725.49</v>
      </c>
      <c r="U43" s="175">
        <v>558823.53</v>
      </c>
      <c r="V43" s="175">
        <v>553921.57</v>
      </c>
      <c r="W43" s="175">
        <v>549019.61</v>
      </c>
      <c r="X43" s="175">
        <v>544117.65</v>
      </c>
      <c r="Y43" s="175">
        <v>539215.69</v>
      </c>
      <c r="Z43" s="175">
        <v>534313.73</v>
      </c>
      <c r="AA43" s="175">
        <v>529411.76</v>
      </c>
    </row>
    <row r="44" ht="13.5" customHeight="1">
      <c r="A44" s="188" t="s">
        <v>169</v>
      </c>
      <c r="B44" s="369">
        <v>12175.0</v>
      </c>
      <c r="C44" s="369">
        <v>12206.0</v>
      </c>
      <c r="D44" s="369">
        <v>12236.0</v>
      </c>
      <c r="E44" s="369">
        <v>12267.0</v>
      </c>
      <c r="F44" s="369">
        <v>12298.0</v>
      </c>
      <c r="G44" s="369">
        <v>12328.0</v>
      </c>
      <c r="H44" s="369">
        <v>12359.0</v>
      </c>
      <c r="I44" s="369">
        <v>12389.0</v>
      </c>
      <c r="J44" s="369">
        <v>12420.0</v>
      </c>
      <c r="K44" s="369">
        <v>12451.0</v>
      </c>
      <c r="L44" s="369">
        <v>12479.0</v>
      </c>
      <c r="M44" s="369">
        <v>12510.0</v>
      </c>
      <c r="N44" s="365"/>
      <c r="O44" s="188" t="s">
        <v>169</v>
      </c>
      <c r="P44" s="369">
        <v>12175.0</v>
      </c>
      <c r="Q44" s="369">
        <v>12206.0</v>
      </c>
      <c r="R44" s="369">
        <v>12236.0</v>
      </c>
      <c r="S44" s="369">
        <v>12267.0</v>
      </c>
      <c r="T44" s="369">
        <v>12298.0</v>
      </c>
      <c r="U44" s="369">
        <v>12328.0</v>
      </c>
      <c r="V44" s="369">
        <v>12359.0</v>
      </c>
      <c r="W44" s="369">
        <v>12389.0</v>
      </c>
      <c r="X44" s="369">
        <v>12420.0</v>
      </c>
      <c r="Y44" s="369">
        <v>12451.0</v>
      </c>
      <c r="Z44" s="369">
        <v>12479.0</v>
      </c>
      <c r="AA44" s="369">
        <v>12510.0</v>
      </c>
    </row>
    <row r="45" ht="13.5" customHeight="1">
      <c r="A45" s="370" t="s">
        <v>208</v>
      </c>
      <c r="B45" s="175">
        <v>4901.96</v>
      </c>
      <c r="C45" s="175">
        <v>4901.96</v>
      </c>
      <c r="D45" s="175">
        <v>4901.96</v>
      </c>
      <c r="E45" s="175">
        <v>4901.96</v>
      </c>
      <c r="F45" s="175">
        <v>4901.96</v>
      </c>
      <c r="G45" s="175">
        <v>4901.96</v>
      </c>
      <c r="H45" s="175">
        <v>4901.96</v>
      </c>
      <c r="I45" s="175">
        <v>4901.96</v>
      </c>
      <c r="J45" s="175">
        <v>4901.96</v>
      </c>
      <c r="K45" s="175">
        <v>4901.96</v>
      </c>
      <c r="L45" s="175">
        <v>4901.96</v>
      </c>
      <c r="M45" s="175">
        <v>4901.96</v>
      </c>
      <c r="N45" s="365"/>
      <c r="O45" s="370" t="s">
        <v>208</v>
      </c>
      <c r="P45" s="175">
        <v>4901.96</v>
      </c>
      <c r="Q45" s="175">
        <v>4901.96</v>
      </c>
      <c r="R45" s="175">
        <v>4901.96</v>
      </c>
      <c r="S45" s="175">
        <v>4901.96</v>
      </c>
      <c r="T45" s="175">
        <v>4901.96</v>
      </c>
      <c r="U45" s="175">
        <v>4901.96</v>
      </c>
      <c r="V45" s="175">
        <v>4901.96</v>
      </c>
      <c r="W45" s="175">
        <v>4901.96</v>
      </c>
      <c r="X45" s="175">
        <v>4901.96</v>
      </c>
      <c r="Y45" s="175">
        <v>4901.96</v>
      </c>
      <c r="Z45" s="175">
        <v>4901.96</v>
      </c>
      <c r="AA45" s="175">
        <v>4901.96</v>
      </c>
    </row>
    <row r="46" ht="13.5" customHeight="1">
      <c r="A46" s="370" t="s">
        <v>209</v>
      </c>
      <c r="B46" s="175">
        <v>966.18</v>
      </c>
      <c r="C46" s="175">
        <v>957.23</v>
      </c>
      <c r="D46" s="175">
        <v>948.28</v>
      </c>
      <c r="E46" s="175">
        <v>939.34</v>
      </c>
      <c r="F46" s="175">
        <v>930.39</v>
      </c>
      <c r="G46" s="175">
        <v>921.45</v>
      </c>
      <c r="H46" s="175">
        <v>912.5</v>
      </c>
      <c r="I46" s="175">
        <v>903.55</v>
      </c>
      <c r="J46" s="175">
        <v>894.61</v>
      </c>
      <c r="K46" s="175">
        <v>885.66</v>
      </c>
      <c r="L46" s="175">
        <v>876.72</v>
      </c>
      <c r="M46" s="175">
        <v>867.77</v>
      </c>
      <c r="N46" s="365"/>
      <c r="O46" s="370" t="s">
        <v>209</v>
      </c>
      <c r="P46" s="175">
        <v>966.18</v>
      </c>
      <c r="Q46" s="175">
        <v>957.23</v>
      </c>
      <c r="R46" s="175">
        <v>948.28</v>
      </c>
      <c r="S46" s="175">
        <v>939.34</v>
      </c>
      <c r="T46" s="175">
        <v>930.39</v>
      </c>
      <c r="U46" s="175">
        <v>921.45</v>
      </c>
      <c r="V46" s="175">
        <v>912.5</v>
      </c>
      <c r="W46" s="175">
        <v>903.55</v>
      </c>
      <c r="X46" s="175">
        <v>894.61</v>
      </c>
      <c r="Y46" s="175">
        <v>885.66</v>
      </c>
      <c r="Z46" s="175">
        <v>876.72</v>
      </c>
      <c r="AA46" s="175">
        <v>867.77</v>
      </c>
    </row>
    <row r="47" ht="13.5" customHeight="1">
      <c r="A47" s="370" t="s">
        <v>210</v>
      </c>
      <c r="B47" s="175">
        <v>5868.14</v>
      </c>
      <c r="C47" s="175">
        <v>5859.19</v>
      </c>
      <c r="D47" s="175">
        <v>5850.25</v>
      </c>
      <c r="E47" s="175">
        <v>5841.3</v>
      </c>
      <c r="F47" s="175">
        <v>5832.35</v>
      </c>
      <c r="G47" s="175">
        <v>5823.41</v>
      </c>
      <c r="H47" s="175">
        <v>5814.46</v>
      </c>
      <c r="I47" s="175">
        <v>5805.51</v>
      </c>
      <c r="J47" s="175">
        <v>5796.57</v>
      </c>
      <c r="K47" s="175">
        <v>5787.62</v>
      </c>
      <c r="L47" s="175">
        <v>5778.68</v>
      </c>
      <c r="M47" s="175">
        <v>5769.73</v>
      </c>
      <c r="N47" s="365"/>
      <c r="O47" s="370" t="s">
        <v>210</v>
      </c>
      <c r="P47" s="175">
        <v>5868.14</v>
      </c>
      <c r="Q47" s="175">
        <v>5859.19</v>
      </c>
      <c r="R47" s="175">
        <v>5850.25</v>
      </c>
      <c r="S47" s="175">
        <v>5841.3</v>
      </c>
      <c r="T47" s="175">
        <v>5832.35</v>
      </c>
      <c r="U47" s="175">
        <v>5823.41</v>
      </c>
      <c r="V47" s="175">
        <v>5814.46</v>
      </c>
      <c r="W47" s="175">
        <v>5805.51</v>
      </c>
      <c r="X47" s="175">
        <v>5796.57</v>
      </c>
      <c r="Y47" s="175">
        <v>5787.62</v>
      </c>
      <c r="Z47" s="175">
        <v>5778.68</v>
      </c>
      <c r="AA47" s="175">
        <v>5769.73</v>
      </c>
    </row>
    <row r="48" ht="13.5" customHeight="1">
      <c r="A48" s="370" t="s">
        <v>211</v>
      </c>
      <c r="B48" s="175">
        <v>524509.8</v>
      </c>
      <c r="C48" s="175">
        <v>519607.84</v>
      </c>
      <c r="D48" s="175">
        <v>514705.88</v>
      </c>
      <c r="E48" s="175">
        <v>509803.92</v>
      </c>
      <c r="F48" s="175">
        <v>504901.96</v>
      </c>
      <c r="G48" s="175">
        <v>500000.0</v>
      </c>
      <c r="H48" s="175">
        <v>495098.04</v>
      </c>
      <c r="I48" s="175">
        <v>490196.08</v>
      </c>
      <c r="J48" s="175">
        <v>485294.12</v>
      </c>
      <c r="K48" s="175">
        <v>480392.16</v>
      </c>
      <c r="L48" s="175">
        <v>475490.2</v>
      </c>
      <c r="M48" s="175">
        <v>470588.24</v>
      </c>
      <c r="N48" s="365"/>
      <c r="O48" s="370" t="s">
        <v>211</v>
      </c>
      <c r="P48" s="175">
        <v>524509.8</v>
      </c>
      <c r="Q48" s="175">
        <v>519607.84</v>
      </c>
      <c r="R48" s="175">
        <v>514705.88</v>
      </c>
      <c r="S48" s="175">
        <v>509803.92</v>
      </c>
      <c r="T48" s="175">
        <v>504901.96</v>
      </c>
      <c r="U48" s="175">
        <v>500000.0</v>
      </c>
      <c r="V48" s="175">
        <v>495098.04</v>
      </c>
      <c r="W48" s="175">
        <v>490196.08</v>
      </c>
      <c r="X48" s="175">
        <v>485294.12</v>
      </c>
      <c r="Y48" s="175">
        <v>480392.16</v>
      </c>
      <c r="Z48" s="175">
        <v>475490.2</v>
      </c>
      <c r="AA48" s="175">
        <v>470588.24</v>
      </c>
    </row>
    <row r="49" ht="13.5" customHeight="1">
      <c r="A49" s="188" t="s">
        <v>169</v>
      </c>
      <c r="B49" s="371">
        <v>12540.0</v>
      </c>
      <c r="C49" s="371">
        <v>12571.0</v>
      </c>
      <c r="D49" s="371">
        <v>12601.0</v>
      </c>
      <c r="E49" s="371">
        <v>12632.0</v>
      </c>
      <c r="F49" s="371">
        <v>12663.0</v>
      </c>
      <c r="G49" s="371">
        <v>12693.0</v>
      </c>
      <c r="H49" s="371">
        <v>12724.0</v>
      </c>
      <c r="I49" s="371">
        <v>12754.0</v>
      </c>
      <c r="J49" s="371">
        <v>12785.0</v>
      </c>
      <c r="K49" s="371">
        <v>12816.0</v>
      </c>
      <c r="L49" s="371">
        <v>12844.0</v>
      </c>
      <c r="M49" s="371">
        <v>12875.0</v>
      </c>
      <c r="N49" s="365"/>
      <c r="O49" s="188" t="s">
        <v>169</v>
      </c>
      <c r="P49" s="371">
        <v>12540.0</v>
      </c>
      <c r="Q49" s="371">
        <v>12571.0</v>
      </c>
      <c r="R49" s="371">
        <v>12601.0</v>
      </c>
      <c r="S49" s="371">
        <v>12632.0</v>
      </c>
      <c r="T49" s="371">
        <v>12663.0</v>
      </c>
      <c r="U49" s="371">
        <v>12693.0</v>
      </c>
      <c r="V49" s="371">
        <v>12724.0</v>
      </c>
      <c r="W49" s="371">
        <v>12754.0</v>
      </c>
      <c r="X49" s="371">
        <v>12785.0</v>
      </c>
      <c r="Y49" s="371">
        <v>12816.0</v>
      </c>
      <c r="Z49" s="371">
        <v>12844.0</v>
      </c>
      <c r="AA49" s="371">
        <v>12875.0</v>
      </c>
    </row>
    <row r="50" ht="13.5" customHeight="1">
      <c r="A50" s="370" t="s">
        <v>208</v>
      </c>
      <c r="B50" s="175">
        <v>4901.96</v>
      </c>
      <c r="C50" s="175">
        <v>4901.96</v>
      </c>
      <c r="D50" s="175">
        <v>4901.96</v>
      </c>
      <c r="E50" s="175">
        <v>4901.96</v>
      </c>
      <c r="F50" s="175">
        <v>4901.96</v>
      </c>
      <c r="G50" s="175">
        <v>4901.96</v>
      </c>
      <c r="H50" s="175">
        <v>4901.96</v>
      </c>
      <c r="I50" s="175">
        <v>4901.96</v>
      </c>
      <c r="J50" s="175">
        <v>4901.96</v>
      </c>
      <c r="K50" s="175">
        <v>4901.96</v>
      </c>
      <c r="L50" s="175">
        <v>4901.96</v>
      </c>
      <c r="M50" s="175">
        <v>4901.96</v>
      </c>
      <c r="N50" s="365"/>
      <c r="O50" s="370" t="s">
        <v>208</v>
      </c>
      <c r="P50" s="175">
        <v>4901.96</v>
      </c>
      <c r="Q50" s="175">
        <v>4901.96</v>
      </c>
      <c r="R50" s="175">
        <v>4901.96</v>
      </c>
      <c r="S50" s="175">
        <v>4901.96</v>
      </c>
      <c r="T50" s="175">
        <v>4901.96</v>
      </c>
      <c r="U50" s="175">
        <v>4901.96</v>
      </c>
      <c r="V50" s="175">
        <v>4901.96</v>
      </c>
      <c r="W50" s="175">
        <v>4901.96</v>
      </c>
      <c r="X50" s="175">
        <v>4901.96</v>
      </c>
      <c r="Y50" s="175">
        <v>4901.96</v>
      </c>
      <c r="Z50" s="175">
        <v>4901.96</v>
      </c>
      <c r="AA50" s="175">
        <v>4901.96</v>
      </c>
    </row>
    <row r="51" ht="13.5" customHeight="1">
      <c r="A51" s="370" t="s">
        <v>209</v>
      </c>
      <c r="B51" s="175">
        <v>858.82</v>
      </c>
      <c r="C51" s="175">
        <v>849.88</v>
      </c>
      <c r="D51" s="175">
        <v>840.93</v>
      </c>
      <c r="E51" s="175">
        <v>831.99</v>
      </c>
      <c r="F51" s="175">
        <v>823.04</v>
      </c>
      <c r="G51" s="175">
        <v>814.09</v>
      </c>
      <c r="H51" s="175">
        <v>805.15</v>
      </c>
      <c r="I51" s="175">
        <v>796.2</v>
      </c>
      <c r="J51" s="175">
        <v>787.25</v>
      </c>
      <c r="K51" s="175">
        <v>778.31</v>
      </c>
      <c r="L51" s="175">
        <v>769.36</v>
      </c>
      <c r="M51" s="175">
        <v>760.42</v>
      </c>
      <c r="N51" s="365"/>
      <c r="O51" s="370" t="s">
        <v>209</v>
      </c>
      <c r="P51" s="175">
        <v>858.82</v>
      </c>
      <c r="Q51" s="175">
        <v>849.88</v>
      </c>
      <c r="R51" s="175">
        <v>840.93</v>
      </c>
      <c r="S51" s="175">
        <v>831.99</v>
      </c>
      <c r="T51" s="175">
        <v>823.04</v>
      </c>
      <c r="U51" s="175">
        <v>814.09</v>
      </c>
      <c r="V51" s="175">
        <v>805.15</v>
      </c>
      <c r="W51" s="175">
        <v>796.2</v>
      </c>
      <c r="X51" s="175">
        <v>787.25</v>
      </c>
      <c r="Y51" s="175">
        <v>778.31</v>
      </c>
      <c r="Z51" s="175">
        <v>769.36</v>
      </c>
      <c r="AA51" s="175">
        <v>760.42</v>
      </c>
    </row>
    <row r="52" ht="13.5" customHeight="1">
      <c r="A52" s="370" t="s">
        <v>210</v>
      </c>
      <c r="B52" s="175">
        <v>5760.78</v>
      </c>
      <c r="C52" s="175">
        <v>5751.84</v>
      </c>
      <c r="D52" s="175">
        <v>5742.89</v>
      </c>
      <c r="E52" s="175">
        <v>5733.95</v>
      </c>
      <c r="F52" s="175">
        <v>5725.0</v>
      </c>
      <c r="G52" s="175">
        <v>5716.05</v>
      </c>
      <c r="H52" s="175">
        <v>5707.11</v>
      </c>
      <c r="I52" s="175">
        <v>5698.16</v>
      </c>
      <c r="J52" s="175">
        <v>5689.22</v>
      </c>
      <c r="K52" s="175">
        <v>5680.27</v>
      </c>
      <c r="L52" s="175">
        <v>5671.32</v>
      </c>
      <c r="M52" s="175">
        <v>5662.38</v>
      </c>
      <c r="N52" s="365"/>
      <c r="O52" s="370" t="s">
        <v>210</v>
      </c>
      <c r="P52" s="175">
        <v>5760.78</v>
      </c>
      <c r="Q52" s="175">
        <v>5751.84</v>
      </c>
      <c r="R52" s="175">
        <v>5742.89</v>
      </c>
      <c r="S52" s="175">
        <v>5733.95</v>
      </c>
      <c r="T52" s="175">
        <v>5725.0</v>
      </c>
      <c r="U52" s="175">
        <v>5716.05</v>
      </c>
      <c r="V52" s="175">
        <v>5707.11</v>
      </c>
      <c r="W52" s="175">
        <v>5698.16</v>
      </c>
      <c r="X52" s="175">
        <v>5689.22</v>
      </c>
      <c r="Y52" s="175">
        <v>5680.27</v>
      </c>
      <c r="Z52" s="175">
        <v>5671.32</v>
      </c>
      <c r="AA52" s="175">
        <v>5662.38</v>
      </c>
    </row>
    <row r="53" ht="13.5" customHeight="1">
      <c r="A53" s="370" t="s">
        <v>211</v>
      </c>
      <c r="B53" s="175">
        <v>465686.27</v>
      </c>
      <c r="C53" s="175">
        <v>460784.31</v>
      </c>
      <c r="D53" s="175">
        <v>455882.35</v>
      </c>
      <c r="E53" s="175">
        <v>450980.39</v>
      </c>
      <c r="F53" s="175">
        <v>446078.43</v>
      </c>
      <c r="G53" s="175">
        <v>441176.47</v>
      </c>
      <c r="H53" s="175">
        <v>436274.51</v>
      </c>
      <c r="I53" s="175">
        <v>431372.55</v>
      </c>
      <c r="J53" s="175">
        <v>426470.59</v>
      </c>
      <c r="K53" s="175">
        <v>421568.63</v>
      </c>
      <c r="L53" s="175">
        <v>416666.67</v>
      </c>
      <c r="M53" s="175">
        <v>411764.71</v>
      </c>
      <c r="N53" s="365"/>
      <c r="O53" s="370" t="s">
        <v>211</v>
      </c>
      <c r="P53" s="175">
        <v>465686.27</v>
      </c>
      <c r="Q53" s="175">
        <v>460784.31</v>
      </c>
      <c r="R53" s="175">
        <v>455882.35</v>
      </c>
      <c r="S53" s="175">
        <v>450980.39</v>
      </c>
      <c r="T53" s="175">
        <v>446078.43</v>
      </c>
      <c r="U53" s="175">
        <v>441176.47</v>
      </c>
      <c r="V53" s="175">
        <v>436274.51</v>
      </c>
      <c r="W53" s="175">
        <v>431372.55</v>
      </c>
      <c r="X53" s="175">
        <v>426470.59</v>
      </c>
      <c r="Y53" s="175">
        <v>421568.63</v>
      </c>
      <c r="Z53" s="175">
        <v>416666.67</v>
      </c>
      <c r="AA53" s="175">
        <v>411764.71</v>
      </c>
    </row>
    <row r="54" ht="13.5" customHeight="1">
      <c r="A54" s="188" t="s">
        <v>169</v>
      </c>
      <c r="B54" s="369">
        <v>11079.0</v>
      </c>
      <c r="C54" s="369">
        <v>11110.0</v>
      </c>
      <c r="D54" s="369">
        <v>11140.0</v>
      </c>
      <c r="E54" s="369">
        <v>11171.0</v>
      </c>
      <c r="F54" s="369">
        <v>11202.0</v>
      </c>
      <c r="G54" s="369">
        <v>11232.0</v>
      </c>
      <c r="H54" s="369">
        <v>11263.0</v>
      </c>
      <c r="I54" s="369">
        <v>11293.0</v>
      </c>
      <c r="J54" s="369">
        <v>11324.0</v>
      </c>
      <c r="K54" s="369">
        <v>11355.0</v>
      </c>
      <c r="L54" s="369">
        <v>11383.0</v>
      </c>
      <c r="M54" s="369">
        <v>11414.0</v>
      </c>
      <c r="N54" s="365"/>
      <c r="O54" s="188" t="s">
        <v>169</v>
      </c>
      <c r="P54" s="369">
        <v>11079.0</v>
      </c>
      <c r="Q54" s="369">
        <v>11110.0</v>
      </c>
      <c r="R54" s="369">
        <v>11140.0</v>
      </c>
      <c r="S54" s="369">
        <v>11171.0</v>
      </c>
      <c r="T54" s="369">
        <v>11202.0</v>
      </c>
      <c r="U54" s="369">
        <v>11232.0</v>
      </c>
      <c r="V54" s="369">
        <v>11263.0</v>
      </c>
      <c r="W54" s="369">
        <v>11293.0</v>
      </c>
      <c r="X54" s="369">
        <v>11324.0</v>
      </c>
      <c r="Y54" s="369">
        <v>11355.0</v>
      </c>
      <c r="Z54" s="369">
        <v>11383.0</v>
      </c>
      <c r="AA54" s="369">
        <v>11414.0</v>
      </c>
    </row>
    <row r="55" ht="13.5" customHeight="1">
      <c r="A55" s="370" t="s">
        <v>208</v>
      </c>
      <c r="B55" s="175">
        <v>4901.96</v>
      </c>
      <c r="C55" s="175">
        <v>4901.96</v>
      </c>
      <c r="D55" s="175">
        <v>4901.96</v>
      </c>
      <c r="E55" s="175">
        <v>4901.96</v>
      </c>
      <c r="F55" s="175">
        <v>4901.96</v>
      </c>
      <c r="G55" s="175">
        <v>4901.96</v>
      </c>
      <c r="H55" s="175">
        <v>4901.96</v>
      </c>
      <c r="I55" s="175">
        <v>4901.96</v>
      </c>
      <c r="J55" s="175">
        <v>4901.96</v>
      </c>
      <c r="K55" s="175">
        <v>4901.96</v>
      </c>
      <c r="L55" s="175">
        <v>4901.96</v>
      </c>
      <c r="M55" s="175">
        <v>4901.96</v>
      </c>
      <c r="N55" s="365"/>
      <c r="O55" s="370" t="s">
        <v>208</v>
      </c>
      <c r="P55" s="175">
        <v>4901.96</v>
      </c>
      <c r="Q55" s="175">
        <v>4901.96</v>
      </c>
      <c r="R55" s="175">
        <v>4901.96</v>
      </c>
      <c r="S55" s="175">
        <v>4901.96</v>
      </c>
      <c r="T55" s="175">
        <v>4901.96</v>
      </c>
      <c r="U55" s="175">
        <v>4901.96</v>
      </c>
      <c r="V55" s="175">
        <v>4901.96</v>
      </c>
      <c r="W55" s="175">
        <v>4901.96</v>
      </c>
      <c r="X55" s="175">
        <v>4901.96</v>
      </c>
      <c r="Y55" s="175">
        <v>4901.96</v>
      </c>
      <c r="Z55" s="175">
        <v>4901.96</v>
      </c>
      <c r="AA55" s="175">
        <v>4901.96</v>
      </c>
    </row>
    <row r="56" ht="13.5" customHeight="1">
      <c r="A56" s="370" t="s">
        <v>209</v>
      </c>
      <c r="B56" s="175">
        <v>1288.24</v>
      </c>
      <c r="C56" s="175">
        <v>1279.29</v>
      </c>
      <c r="D56" s="175">
        <v>1270.34</v>
      </c>
      <c r="E56" s="175">
        <v>1261.4</v>
      </c>
      <c r="F56" s="175">
        <v>1252.45</v>
      </c>
      <c r="G56" s="175">
        <v>1243.5</v>
      </c>
      <c r="H56" s="175">
        <v>1234.56</v>
      </c>
      <c r="I56" s="175">
        <v>1225.61</v>
      </c>
      <c r="J56" s="175">
        <v>1216.67</v>
      </c>
      <c r="K56" s="175">
        <v>1207.72</v>
      </c>
      <c r="L56" s="175">
        <v>1198.77</v>
      </c>
      <c r="M56" s="175">
        <v>1189.83</v>
      </c>
      <c r="N56" s="365"/>
      <c r="O56" s="370" t="s">
        <v>209</v>
      </c>
      <c r="P56" s="175">
        <v>1288.24</v>
      </c>
      <c r="Q56" s="175">
        <v>1279.29</v>
      </c>
      <c r="R56" s="175">
        <v>1270.34</v>
      </c>
      <c r="S56" s="175">
        <v>1261.4</v>
      </c>
      <c r="T56" s="175">
        <v>1252.45</v>
      </c>
      <c r="U56" s="175">
        <v>1243.5</v>
      </c>
      <c r="V56" s="175">
        <v>1234.56</v>
      </c>
      <c r="W56" s="175">
        <v>1225.61</v>
      </c>
      <c r="X56" s="175">
        <v>1216.67</v>
      </c>
      <c r="Y56" s="175">
        <v>1207.72</v>
      </c>
      <c r="Z56" s="175">
        <v>1198.77</v>
      </c>
      <c r="AA56" s="175">
        <v>1189.83</v>
      </c>
    </row>
    <row r="57" ht="13.5" customHeight="1">
      <c r="A57" s="370" t="s">
        <v>210</v>
      </c>
      <c r="B57" s="175">
        <v>6190.2</v>
      </c>
      <c r="C57" s="175">
        <v>6181.25</v>
      </c>
      <c r="D57" s="175">
        <v>6172.3</v>
      </c>
      <c r="E57" s="175">
        <v>6163.36</v>
      </c>
      <c r="F57" s="175">
        <v>6154.41</v>
      </c>
      <c r="G57" s="175">
        <v>6145.47</v>
      </c>
      <c r="H57" s="175">
        <v>6136.52</v>
      </c>
      <c r="I57" s="175">
        <v>6127.57</v>
      </c>
      <c r="J57" s="175">
        <v>6118.63</v>
      </c>
      <c r="K57" s="175">
        <v>6109.68</v>
      </c>
      <c r="L57" s="175">
        <v>6100.74</v>
      </c>
      <c r="M57" s="175">
        <v>6091.79</v>
      </c>
      <c r="N57" s="365"/>
      <c r="O57" s="370" t="s">
        <v>210</v>
      </c>
      <c r="P57" s="175">
        <v>6190.2</v>
      </c>
      <c r="Q57" s="175">
        <v>6181.25</v>
      </c>
      <c r="R57" s="175">
        <v>6172.3</v>
      </c>
      <c r="S57" s="175">
        <v>6163.36</v>
      </c>
      <c r="T57" s="175">
        <v>6154.41</v>
      </c>
      <c r="U57" s="175">
        <v>6145.47</v>
      </c>
      <c r="V57" s="175">
        <v>6136.52</v>
      </c>
      <c r="W57" s="175">
        <v>6127.57</v>
      </c>
      <c r="X57" s="175">
        <v>6118.63</v>
      </c>
      <c r="Y57" s="175">
        <v>6109.68</v>
      </c>
      <c r="Z57" s="175">
        <v>6100.74</v>
      </c>
      <c r="AA57" s="175">
        <v>6091.79</v>
      </c>
    </row>
    <row r="58" ht="13.5" customHeight="1">
      <c r="A58" s="370" t="s">
        <v>211</v>
      </c>
      <c r="B58" s="175">
        <v>700980.39</v>
      </c>
      <c r="C58" s="175">
        <v>696078.43</v>
      </c>
      <c r="D58" s="175">
        <v>691176.47</v>
      </c>
      <c r="E58" s="175">
        <v>686274.51</v>
      </c>
      <c r="F58" s="175">
        <v>681372.55</v>
      </c>
      <c r="G58" s="175">
        <v>676470.59</v>
      </c>
      <c r="H58" s="175">
        <v>671568.63</v>
      </c>
      <c r="I58" s="175">
        <v>666666.67</v>
      </c>
      <c r="J58" s="175">
        <v>661764.71</v>
      </c>
      <c r="K58" s="175">
        <v>656862.75</v>
      </c>
      <c r="L58" s="175">
        <v>651960.78</v>
      </c>
      <c r="M58" s="175">
        <v>647058.82</v>
      </c>
      <c r="N58" s="365"/>
      <c r="O58" s="370" t="s">
        <v>211</v>
      </c>
      <c r="P58" s="175">
        <v>700980.39</v>
      </c>
      <c r="Q58" s="175">
        <v>696078.43</v>
      </c>
      <c r="R58" s="175">
        <v>691176.47</v>
      </c>
      <c r="S58" s="175">
        <v>686274.51</v>
      </c>
      <c r="T58" s="175">
        <v>681372.55</v>
      </c>
      <c r="U58" s="175">
        <v>676470.59</v>
      </c>
      <c r="V58" s="175">
        <v>671568.63</v>
      </c>
      <c r="W58" s="175">
        <v>666666.67</v>
      </c>
      <c r="X58" s="175">
        <v>661764.71</v>
      </c>
      <c r="Y58" s="175">
        <v>656862.75</v>
      </c>
      <c r="Z58" s="175">
        <v>651960.78</v>
      </c>
      <c r="AA58" s="175">
        <v>647058.82</v>
      </c>
    </row>
    <row r="59" ht="13.5" customHeight="1">
      <c r="A59" s="188" t="s">
        <v>169</v>
      </c>
      <c r="B59" s="369">
        <v>11444.0</v>
      </c>
      <c r="C59" s="369">
        <v>11475.0</v>
      </c>
      <c r="D59" s="369">
        <v>11505.0</v>
      </c>
      <c r="E59" s="369">
        <v>11536.0</v>
      </c>
      <c r="F59" s="369">
        <v>11567.0</v>
      </c>
      <c r="G59" s="369">
        <v>11597.0</v>
      </c>
      <c r="H59" s="369">
        <v>11628.0</v>
      </c>
      <c r="I59" s="369">
        <v>11658.0</v>
      </c>
      <c r="J59" s="369">
        <v>11689.0</v>
      </c>
      <c r="K59" s="369">
        <v>11720.0</v>
      </c>
      <c r="L59" s="369">
        <v>11749.0</v>
      </c>
      <c r="M59" s="369">
        <v>11780.0</v>
      </c>
      <c r="N59" s="365"/>
      <c r="O59" s="188" t="s">
        <v>169</v>
      </c>
      <c r="P59" s="369">
        <v>11444.0</v>
      </c>
      <c r="Q59" s="369">
        <v>11475.0</v>
      </c>
      <c r="R59" s="369">
        <v>11505.0</v>
      </c>
      <c r="S59" s="369">
        <v>11536.0</v>
      </c>
      <c r="T59" s="369">
        <v>11567.0</v>
      </c>
      <c r="U59" s="369">
        <v>11597.0</v>
      </c>
      <c r="V59" s="369">
        <v>11628.0</v>
      </c>
      <c r="W59" s="369">
        <v>11658.0</v>
      </c>
      <c r="X59" s="369">
        <v>11689.0</v>
      </c>
      <c r="Y59" s="369">
        <v>11720.0</v>
      </c>
      <c r="Z59" s="369">
        <v>11749.0</v>
      </c>
      <c r="AA59" s="369">
        <v>11780.0</v>
      </c>
    </row>
    <row r="60" ht="13.5" customHeight="1">
      <c r="A60" s="370" t="s">
        <v>208</v>
      </c>
      <c r="B60" s="175">
        <v>4901.96</v>
      </c>
      <c r="C60" s="175">
        <v>4901.96</v>
      </c>
      <c r="D60" s="175">
        <v>4901.96</v>
      </c>
      <c r="E60" s="175">
        <v>4901.96</v>
      </c>
      <c r="F60" s="175">
        <v>4901.96</v>
      </c>
      <c r="G60" s="175">
        <v>4901.96</v>
      </c>
      <c r="H60" s="175">
        <v>4901.96</v>
      </c>
      <c r="I60" s="175">
        <v>4901.96</v>
      </c>
      <c r="J60" s="175">
        <v>4901.96</v>
      </c>
      <c r="K60" s="175">
        <v>4901.96</v>
      </c>
      <c r="L60" s="175">
        <v>4901.96</v>
      </c>
      <c r="M60" s="175">
        <v>4901.96</v>
      </c>
      <c r="N60" s="365"/>
      <c r="O60" s="370" t="s">
        <v>208</v>
      </c>
      <c r="P60" s="175">
        <v>4901.96</v>
      </c>
      <c r="Q60" s="175">
        <v>4901.96</v>
      </c>
      <c r="R60" s="175">
        <v>4901.96</v>
      </c>
      <c r="S60" s="175">
        <v>4901.96</v>
      </c>
      <c r="T60" s="175">
        <v>4901.96</v>
      </c>
      <c r="U60" s="175">
        <v>4901.96</v>
      </c>
      <c r="V60" s="175">
        <v>4901.96</v>
      </c>
      <c r="W60" s="175">
        <v>4901.96</v>
      </c>
      <c r="X60" s="175">
        <v>4901.96</v>
      </c>
      <c r="Y60" s="175">
        <v>4901.96</v>
      </c>
      <c r="Z60" s="175">
        <v>4901.96</v>
      </c>
      <c r="AA60" s="175">
        <v>4901.96</v>
      </c>
    </row>
    <row r="61" ht="13.5" customHeight="1">
      <c r="A61" s="370" t="s">
        <v>209</v>
      </c>
      <c r="B61" s="175">
        <v>1180.88</v>
      </c>
      <c r="C61" s="175">
        <v>1171.94</v>
      </c>
      <c r="D61" s="175">
        <v>1162.99</v>
      </c>
      <c r="E61" s="175">
        <v>1154.04</v>
      </c>
      <c r="F61" s="175">
        <v>1145.1</v>
      </c>
      <c r="G61" s="175">
        <v>1136.15</v>
      </c>
      <c r="H61" s="175">
        <v>1127.21</v>
      </c>
      <c r="I61" s="175">
        <v>1118.26</v>
      </c>
      <c r="J61" s="175">
        <v>1109.31</v>
      </c>
      <c r="K61" s="175">
        <v>1100.37</v>
      </c>
      <c r="L61" s="175">
        <v>1091.42</v>
      </c>
      <c r="M61" s="175">
        <v>1082.48</v>
      </c>
      <c r="N61" s="365"/>
      <c r="O61" s="370" t="s">
        <v>209</v>
      </c>
      <c r="P61" s="175">
        <v>1180.88</v>
      </c>
      <c r="Q61" s="175">
        <v>1171.94</v>
      </c>
      <c r="R61" s="175">
        <v>1162.99</v>
      </c>
      <c r="S61" s="175">
        <v>1154.04</v>
      </c>
      <c r="T61" s="175">
        <v>1145.1</v>
      </c>
      <c r="U61" s="175">
        <v>1136.15</v>
      </c>
      <c r="V61" s="175">
        <v>1127.21</v>
      </c>
      <c r="W61" s="175">
        <v>1118.26</v>
      </c>
      <c r="X61" s="175">
        <v>1109.31</v>
      </c>
      <c r="Y61" s="175">
        <v>1100.37</v>
      </c>
      <c r="Z61" s="175">
        <v>1091.42</v>
      </c>
      <c r="AA61" s="175">
        <v>1082.48</v>
      </c>
    </row>
    <row r="62" ht="13.5" customHeight="1">
      <c r="A62" s="370" t="s">
        <v>210</v>
      </c>
      <c r="B62" s="175">
        <v>6082.84</v>
      </c>
      <c r="C62" s="175">
        <v>6073.9</v>
      </c>
      <c r="D62" s="175">
        <v>6064.95</v>
      </c>
      <c r="E62" s="175">
        <v>6056.0</v>
      </c>
      <c r="F62" s="175">
        <v>6047.06</v>
      </c>
      <c r="G62" s="175">
        <v>6038.11</v>
      </c>
      <c r="H62" s="175">
        <v>6029.17</v>
      </c>
      <c r="I62" s="175">
        <v>6020.22</v>
      </c>
      <c r="J62" s="175">
        <v>6011.27</v>
      </c>
      <c r="K62" s="175">
        <v>6002.33</v>
      </c>
      <c r="L62" s="175">
        <v>5993.38</v>
      </c>
      <c r="M62" s="175">
        <v>5984.44</v>
      </c>
      <c r="N62" s="365"/>
      <c r="O62" s="370" t="s">
        <v>210</v>
      </c>
      <c r="P62" s="175">
        <v>6082.84</v>
      </c>
      <c r="Q62" s="175">
        <v>6073.9</v>
      </c>
      <c r="R62" s="175">
        <v>6064.95</v>
      </c>
      <c r="S62" s="175">
        <v>6056.0</v>
      </c>
      <c r="T62" s="175">
        <v>6047.06</v>
      </c>
      <c r="U62" s="175">
        <v>6038.11</v>
      </c>
      <c r="V62" s="175">
        <v>6029.17</v>
      </c>
      <c r="W62" s="175">
        <v>6020.22</v>
      </c>
      <c r="X62" s="175">
        <v>6011.27</v>
      </c>
      <c r="Y62" s="175">
        <v>6002.33</v>
      </c>
      <c r="Z62" s="175">
        <v>5993.38</v>
      </c>
      <c r="AA62" s="175">
        <v>5984.44</v>
      </c>
    </row>
    <row r="63" ht="13.5" customHeight="1">
      <c r="A63" s="370" t="s">
        <v>211</v>
      </c>
      <c r="B63" s="175">
        <v>642156.86</v>
      </c>
      <c r="C63" s="175">
        <v>637254.9</v>
      </c>
      <c r="D63" s="175">
        <v>632352.94</v>
      </c>
      <c r="E63" s="175">
        <v>627450.98</v>
      </c>
      <c r="F63" s="175">
        <v>622549.02</v>
      </c>
      <c r="G63" s="175">
        <v>617647.06</v>
      </c>
      <c r="H63" s="175">
        <v>612745.1</v>
      </c>
      <c r="I63" s="175">
        <v>607843.14</v>
      </c>
      <c r="J63" s="175">
        <v>602941.18</v>
      </c>
      <c r="K63" s="175">
        <v>598039.22</v>
      </c>
      <c r="L63" s="175">
        <v>593137.25</v>
      </c>
      <c r="M63" s="175">
        <v>588235.29</v>
      </c>
      <c r="N63" s="365"/>
      <c r="O63" s="370" t="s">
        <v>211</v>
      </c>
      <c r="P63" s="175">
        <v>642156.86</v>
      </c>
      <c r="Q63" s="175">
        <v>637254.9</v>
      </c>
      <c r="R63" s="175">
        <v>632352.94</v>
      </c>
      <c r="S63" s="175">
        <v>627450.98</v>
      </c>
      <c r="T63" s="175">
        <v>622549.02</v>
      </c>
      <c r="U63" s="175">
        <v>617647.06</v>
      </c>
      <c r="V63" s="175">
        <v>612745.1</v>
      </c>
      <c r="W63" s="175">
        <v>607843.14</v>
      </c>
      <c r="X63" s="175">
        <v>602941.18</v>
      </c>
      <c r="Y63" s="175">
        <v>598039.22</v>
      </c>
      <c r="Z63" s="175">
        <v>593137.25</v>
      </c>
      <c r="AA63" s="175">
        <v>588235.29</v>
      </c>
    </row>
    <row r="64" ht="13.5" customHeight="1">
      <c r="A64" s="188" t="s">
        <v>169</v>
      </c>
      <c r="B64" s="369">
        <v>11810.0</v>
      </c>
      <c r="C64" s="369">
        <v>11841.0</v>
      </c>
      <c r="D64" s="369">
        <v>11871.0</v>
      </c>
      <c r="E64" s="369">
        <v>11902.0</v>
      </c>
      <c r="F64" s="369">
        <v>11933.0</v>
      </c>
      <c r="G64" s="369">
        <v>11963.0</v>
      </c>
      <c r="H64" s="369">
        <v>11994.0</v>
      </c>
      <c r="I64" s="369">
        <v>12024.0</v>
      </c>
      <c r="J64" s="369">
        <v>12055.0</v>
      </c>
      <c r="K64" s="369">
        <v>12086.0</v>
      </c>
      <c r="L64" s="369">
        <v>12114.0</v>
      </c>
      <c r="M64" s="369">
        <v>12145.0</v>
      </c>
      <c r="N64" s="365"/>
      <c r="O64" s="188" t="s">
        <v>169</v>
      </c>
      <c r="P64" s="369">
        <v>11810.0</v>
      </c>
      <c r="Q64" s="369">
        <v>11841.0</v>
      </c>
      <c r="R64" s="369">
        <v>11871.0</v>
      </c>
      <c r="S64" s="369">
        <v>11902.0</v>
      </c>
      <c r="T64" s="369">
        <v>11933.0</v>
      </c>
      <c r="U64" s="369">
        <v>11963.0</v>
      </c>
      <c r="V64" s="369">
        <v>11994.0</v>
      </c>
      <c r="W64" s="369">
        <v>12024.0</v>
      </c>
      <c r="X64" s="369">
        <v>12055.0</v>
      </c>
      <c r="Y64" s="369">
        <v>12086.0</v>
      </c>
      <c r="Z64" s="369">
        <v>12114.0</v>
      </c>
      <c r="AA64" s="369">
        <v>12145.0</v>
      </c>
    </row>
    <row r="65" ht="13.5" customHeight="1">
      <c r="A65" s="370" t="s">
        <v>208</v>
      </c>
      <c r="B65" s="175">
        <v>4901.96</v>
      </c>
      <c r="C65" s="175">
        <v>4901.96</v>
      </c>
      <c r="D65" s="175">
        <v>4901.96</v>
      </c>
      <c r="E65" s="175">
        <v>4901.96</v>
      </c>
      <c r="F65" s="175">
        <v>4901.96</v>
      </c>
      <c r="G65" s="175">
        <v>4901.96</v>
      </c>
      <c r="H65" s="175">
        <v>4901.96</v>
      </c>
      <c r="I65" s="175">
        <v>4901.96</v>
      </c>
      <c r="J65" s="175">
        <v>4901.96</v>
      </c>
      <c r="K65" s="175">
        <v>4901.96</v>
      </c>
      <c r="L65" s="175">
        <v>4901.96</v>
      </c>
      <c r="M65" s="175">
        <v>4901.96</v>
      </c>
      <c r="N65" s="365"/>
      <c r="O65" s="370" t="s">
        <v>208</v>
      </c>
      <c r="P65" s="175">
        <v>4901.96</v>
      </c>
      <c r="Q65" s="175">
        <v>4901.96</v>
      </c>
      <c r="R65" s="175">
        <v>4901.96</v>
      </c>
      <c r="S65" s="175">
        <v>4901.96</v>
      </c>
      <c r="T65" s="175">
        <v>4901.96</v>
      </c>
      <c r="U65" s="175">
        <v>4901.96</v>
      </c>
      <c r="V65" s="175">
        <v>4901.96</v>
      </c>
      <c r="W65" s="175">
        <v>4901.96</v>
      </c>
      <c r="X65" s="175">
        <v>4901.96</v>
      </c>
      <c r="Y65" s="175">
        <v>4901.96</v>
      </c>
      <c r="Z65" s="175">
        <v>4901.96</v>
      </c>
      <c r="AA65" s="175">
        <v>4901.96</v>
      </c>
    </row>
    <row r="66" ht="13.5" customHeight="1">
      <c r="A66" s="370" t="s">
        <v>209</v>
      </c>
      <c r="B66" s="175">
        <v>1073.53</v>
      </c>
      <c r="C66" s="175">
        <v>1064.58</v>
      </c>
      <c r="D66" s="175">
        <v>1055.64</v>
      </c>
      <c r="E66" s="175">
        <v>1046.69</v>
      </c>
      <c r="F66" s="175">
        <v>1037.75</v>
      </c>
      <c r="G66" s="175">
        <v>1028.8</v>
      </c>
      <c r="H66" s="175">
        <v>1019.85</v>
      </c>
      <c r="I66" s="175">
        <v>1010.91</v>
      </c>
      <c r="J66" s="175">
        <v>1001.96</v>
      </c>
      <c r="K66" s="175">
        <v>993.01</v>
      </c>
      <c r="L66" s="175">
        <v>984.07</v>
      </c>
      <c r="M66" s="175">
        <v>975.12</v>
      </c>
      <c r="N66" s="365"/>
      <c r="O66" s="370" t="s">
        <v>209</v>
      </c>
      <c r="P66" s="175">
        <v>1073.53</v>
      </c>
      <c r="Q66" s="175">
        <v>1064.58</v>
      </c>
      <c r="R66" s="175">
        <v>1055.64</v>
      </c>
      <c r="S66" s="175">
        <v>1046.69</v>
      </c>
      <c r="T66" s="175">
        <v>1037.75</v>
      </c>
      <c r="U66" s="175">
        <v>1028.8</v>
      </c>
      <c r="V66" s="175">
        <v>1019.85</v>
      </c>
      <c r="W66" s="175">
        <v>1010.91</v>
      </c>
      <c r="X66" s="175">
        <v>1001.96</v>
      </c>
      <c r="Y66" s="175">
        <v>993.01</v>
      </c>
      <c r="Z66" s="175">
        <v>984.07</v>
      </c>
      <c r="AA66" s="175">
        <v>975.12</v>
      </c>
    </row>
    <row r="67" ht="13.5" customHeight="1">
      <c r="A67" s="370" t="s">
        <v>210</v>
      </c>
      <c r="B67" s="175">
        <v>5975.49</v>
      </c>
      <c r="C67" s="175">
        <v>5966.54</v>
      </c>
      <c r="D67" s="175">
        <v>5957.6</v>
      </c>
      <c r="E67" s="175">
        <v>5948.65</v>
      </c>
      <c r="F67" s="175">
        <v>5939.71</v>
      </c>
      <c r="G67" s="175">
        <v>5930.76</v>
      </c>
      <c r="H67" s="175">
        <v>5921.81</v>
      </c>
      <c r="I67" s="175">
        <v>5912.87</v>
      </c>
      <c r="J67" s="175">
        <v>5903.92</v>
      </c>
      <c r="K67" s="175">
        <v>5894.98</v>
      </c>
      <c r="L67" s="175">
        <v>5886.03</v>
      </c>
      <c r="M67" s="175">
        <v>5877.08</v>
      </c>
      <c r="N67" s="365"/>
      <c r="O67" s="370" t="s">
        <v>210</v>
      </c>
      <c r="P67" s="175">
        <v>5975.49</v>
      </c>
      <c r="Q67" s="175">
        <v>5966.54</v>
      </c>
      <c r="R67" s="175">
        <v>5957.6</v>
      </c>
      <c r="S67" s="175">
        <v>5948.65</v>
      </c>
      <c r="T67" s="175">
        <v>5939.71</v>
      </c>
      <c r="U67" s="175">
        <v>5930.76</v>
      </c>
      <c r="V67" s="175">
        <v>5921.81</v>
      </c>
      <c r="W67" s="175">
        <v>5912.87</v>
      </c>
      <c r="X67" s="175">
        <v>5903.92</v>
      </c>
      <c r="Y67" s="175">
        <v>5894.98</v>
      </c>
      <c r="Z67" s="175">
        <v>5886.03</v>
      </c>
      <c r="AA67" s="175">
        <v>5877.08</v>
      </c>
    </row>
    <row r="68" ht="13.5" customHeight="1">
      <c r="A68" s="370" t="s">
        <v>211</v>
      </c>
      <c r="B68" s="175">
        <v>583333.33</v>
      </c>
      <c r="C68" s="175">
        <v>578431.37</v>
      </c>
      <c r="D68" s="175">
        <v>573529.41</v>
      </c>
      <c r="E68" s="175">
        <v>568627.45</v>
      </c>
      <c r="F68" s="175">
        <v>563725.49</v>
      </c>
      <c r="G68" s="175">
        <v>558823.53</v>
      </c>
      <c r="H68" s="175">
        <v>553921.57</v>
      </c>
      <c r="I68" s="175">
        <v>549019.61</v>
      </c>
      <c r="J68" s="175">
        <v>544117.65</v>
      </c>
      <c r="K68" s="175">
        <v>539215.69</v>
      </c>
      <c r="L68" s="175">
        <v>534313.73</v>
      </c>
      <c r="M68" s="175">
        <v>529411.76</v>
      </c>
      <c r="N68" s="365"/>
      <c r="O68" s="370" t="s">
        <v>211</v>
      </c>
      <c r="P68" s="175">
        <v>583333.33</v>
      </c>
      <c r="Q68" s="175">
        <v>578431.37</v>
      </c>
      <c r="R68" s="175">
        <v>573529.41</v>
      </c>
      <c r="S68" s="175">
        <v>568627.45</v>
      </c>
      <c r="T68" s="175">
        <v>563725.49</v>
      </c>
      <c r="U68" s="175">
        <v>558823.53</v>
      </c>
      <c r="V68" s="175">
        <v>553921.57</v>
      </c>
      <c r="W68" s="175">
        <v>549019.61</v>
      </c>
      <c r="X68" s="175">
        <v>544117.65</v>
      </c>
      <c r="Y68" s="175">
        <v>539215.69</v>
      </c>
      <c r="Z68" s="175">
        <v>534313.73</v>
      </c>
      <c r="AA68" s="175">
        <v>529411.76</v>
      </c>
    </row>
    <row r="69" ht="13.5" customHeight="1">
      <c r="A69" s="188" t="s">
        <v>169</v>
      </c>
      <c r="B69" s="369">
        <v>12175.0</v>
      </c>
      <c r="C69" s="369">
        <v>12206.0</v>
      </c>
      <c r="D69" s="369">
        <v>12236.0</v>
      </c>
      <c r="E69" s="369">
        <v>12267.0</v>
      </c>
      <c r="F69" s="369">
        <v>12298.0</v>
      </c>
      <c r="G69" s="369">
        <v>12328.0</v>
      </c>
      <c r="H69" s="369">
        <v>12359.0</v>
      </c>
      <c r="I69" s="369">
        <v>12389.0</v>
      </c>
      <c r="J69" s="369">
        <v>12420.0</v>
      </c>
      <c r="K69" s="369">
        <v>12451.0</v>
      </c>
      <c r="L69" s="369">
        <v>12479.0</v>
      </c>
      <c r="M69" s="369">
        <v>12510.0</v>
      </c>
      <c r="N69" s="365"/>
      <c r="O69" s="188" t="s">
        <v>169</v>
      </c>
      <c r="P69" s="369">
        <v>12175.0</v>
      </c>
      <c r="Q69" s="369">
        <v>12206.0</v>
      </c>
      <c r="R69" s="369">
        <v>12236.0</v>
      </c>
      <c r="S69" s="369">
        <v>12267.0</v>
      </c>
      <c r="T69" s="369">
        <v>12298.0</v>
      </c>
      <c r="U69" s="369">
        <v>12328.0</v>
      </c>
      <c r="V69" s="369">
        <v>12359.0</v>
      </c>
      <c r="W69" s="369">
        <v>12389.0</v>
      </c>
      <c r="X69" s="369">
        <v>12420.0</v>
      </c>
      <c r="Y69" s="369">
        <v>12451.0</v>
      </c>
      <c r="Z69" s="369">
        <v>12479.0</v>
      </c>
      <c r="AA69" s="369">
        <v>12510.0</v>
      </c>
    </row>
    <row r="70" ht="13.5" customHeight="1">
      <c r="A70" s="370" t="s">
        <v>208</v>
      </c>
      <c r="B70" s="175">
        <v>4901.96</v>
      </c>
      <c r="C70" s="175">
        <v>4901.96</v>
      </c>
      <c r="D70" s="175">
        <v>4901.96</v>
      </c>
      <c r="E70" s="175">
        <v>4901.96</v>
      </c>
      <c r="F70" s="175">
        <v>4901.96</v>
      </c>
      <c r="G70" s="175">
        <v>4901.96</v>
      </c>
      <c r="H70" s="175">
        <v>4901.96</v>
      </c>
      <c r="I70" s="175">
        <v>4901.96</v>
      </c>
      <c r="J70" s="175">
        <v>4901.96</v>
      </c>
      <c r="K70" s="175">
        <v>4901.96</v>
      </c>
      <c r="L70" s="175">
        <v>4901.96</v>
      </c>
      <c r="M70" s="175">
        <v>4901.96</v>
      </c>
      <c r="N70" s="365"/>
      <c r="O70" s="370" t="s">
        <v>208</v>
      </c>
      <c r="P70" s="175">
        <v>4901.96</v>
      </c>
      <c r="Q70" s="175">
        <v>4901.96</v>
      </c>
      <c r="R70" s="175">
        <v>4901.96</v>
      </c>
      <c r="S70" s="175">
        <v>4901.96</v>
      </c>
      <c r="T70" s="175">
        <v>4901.96</v>
      </c>
      <c r="U70" s="175">
        <v>4901.96</v>
      </c>
      <c r="V70" s="175">
        <v>4901.96</v>
      </c>
      <c r="W70" s="175">
        <v>4901.96</v>
      </c>
      <c r="X70" s="175">
        <v>4901.96</v>
      </c>
      <c r="Y70" s="175">
        <v>4901.96</v>
      </c>
      <c r="Z70" s="175">
        <v>4901.96</v>
      </c>
      <c r="AA70" s="175">
        <v>4901.96</v>
      </c>
    </row>
    <row r="71" ht="13.5" customHeight="1">
      <c r="A71" s="370" t="s">
        <v>209</v>
      </c>
      <c r="B71" s="175">
        <v>966.18</v>
      </c>
      <c r="C71" s="175">
        <v>957.23</v>
      </c>
      <c r="D71" s="175">
        <v>948.28</v>
      </c>
      <c r="E71" s="175">
        <v>939.34</v>
      </c>
      <c r="F71" s="175">
        <v>930.39</v>
      </c>
      <c r="G71" s="175">
        <v>921.45</v>
      </c>
      <c r="H71" s="175">
        <v>912.5</v>
      </c>
      <c r="I71" s="175">
        <v>903.55</v>
      </c>
      <c r="J71" s="175">
        <v>894.61</v>
      </c>
      <c r="K71" s="175">
        <v>885.66</v>
      </c>
      <c r="L71" s="175">
        <v>876.72</v>
      </c>
      <c r="M71" s="175">
        <v>867.77</v>
      </c>
      <c r="N71" s="365"/>
      <c r="O71" s="370" t="s">
        <v>209</v>
      </c>
      <c r="P71" s="175">
        <v>966.18</v>
      </c>
      <c r="Q71" s="175">
        <v>957.23</v>
      </c>
      <c r="R71" s="175">
        <v>948.28</v>
      </c>
      <c r="S71" s="175">
        <v>939.34</v>
      </c>
      <c r="T71" s="175">
        <v>930.39</v>
      </c>
      <c r="U71" s="175">
        <v>921.45</v>
      </c>
      <c r="V71" s="175">
        <v>912.5</v>
      </c>
      <c r="W71" s="175">
        <v>903.55</v>
      </c>
      <c r="X71" s="175">
        <v>894.61</v>
      </c>
      <c r="Y71" s="175">
        <v>885.66</v>
      </c>
      <c r="Z71" s="175">
        <v>876.72</v>
      </c>
      <c r="AA71" s="175">
        <v>867.77</v>
      </c>
    </row>
    <row r="72" ht="13.5" customHeight="1">
      <c r="A72" s="370" t="s">
        <v>210</v>
      </c>
      <c r="B72" s="175">
        <v>5868.14</v>
      </c>
      <c r="C72" s="175">
        <v>5859.19</v>
      </c>
      <c r="D72" s="175">
        <v>5850.25</v>
      </c>
      <c r="E72" s="175">
        <v>5841.3</v>
      </c>
      <c r="F72" s="175">
        <v>5832.35</v>
      </c>
      <c r="G72" s="175">
        <v>5823.41</v>
      </c>
      <c r="H72" s="175">
        <v>5814.46</v>
      </c>
      <c r="I72" s="175">
        <v>5805.51</v>
      </c>
      <c r="J72" s="175">
        <v>5796.57</v>
      </c>
      <c r="K72" s="175">
        <v>5787.62</v>
      </c>
      <c r="L72" s="175">
        <v>5778.68</v>
      </c>
      <c r="M72" s="175">
        <v>5769.73</v>
      </c>
      <c r="N72" s="365"/>
      <c r="O72" s="370" t="s">
        <v>210</v>
      </c>
      <c r="P72" s="175">
        <v>5868.14</v>
      </c>
      <c r="Q72" s="175">
        <v>5859.19</v>
      </c>
      <c r="R72" s="175">
        <v>5850.25</v>
      </c>
      <c r="S72" s="175">
        <v>5841.3</v>
      </c>
      <c r="T72" s="175">
        <v>5832.35</v>
      </c>
      <c r="U72" s="175">
        <v>5823.41</v>
      </c>
      <c r="V72" s="175">
        <v>5814.46</v>
      </c>
      <c r="W72" s="175">
        <v>5805.51</v>
      </c>
      <c r="X72" s="175">
        <v>5796.57</v>
      </c>
      <c r="Y72" s="175">
        <v>5787.62</v>
      </c>
      <c r="Z72" s="175">
        <v>5778.68</v>
      </c>
      <c r="AA72" s="175">
        <v>5769.73</v>
      </c>
    </row>
    <row r="73" ht="13.5" customHeight="1">
      <c r="A73" s="370" t="s">
        <v>211</v>
      </c>
      <c r="B73" s="175">
        <v>524509.8</v>
      </c>
      <c r="C73" s="175">
        <v>519607.84</v>
      </c>
      <c r="D73" s="175">
        <v>514705.88</v>
      </c>
      <c r="E73" s="175">
        <v>509803.92</v>
      </c>
      <c r="F73" s="175">
        <v>504901.96</v>
      </c>
      <c r="G73" s="175">
        <v>500000.0</v>
      </c>
      <c r="H73" s="175">
        <v>495098.04</v>
      </c>
      <c r="I73" s="175">
        <v>490196.08</v>
      </c>
      <c r="J73" s="175">
        <v>485294.12</v>
      </c>
      <c r="K73" s="175">
        <v>480392.16</v>
      </c>
      <c r="L73" s="175">
        <v>475490.2</v>
      </c>
      <c r="M73" s="175">
        <v>470588.24</v>
      </c>
      <c r="N73" s="365"/>
      <c r="O73" s="370" t="s">
        <v>211</v>
      </c>
      <c r="P73" s="175">
        <v>524509.8</v>
      </c>
      <c r="Q73" s="175">
        <v>519607.84</v>
      </c>
      <c r="R73" s="175">
        <v>514705.88</v>
      </c>
      <c r="S73" s="175">
        <v>509803.92</v>
      </c>
      <c r="T73" s="175">
        <v>504901.96</v>
      </c>
      <c r="U73" s="175">
        <v>500000.0</v>
      </c>
      <c r="V73" s="175">
        <v>495098.04</v>
      </c>
      <c r="W73" s="175">
        <v>490196.08</v>
      </c>
      <c r="X73" s="175">
        <v>485294.12</v>
      </c>
      <c r="Y73" s="175">
        <v>480392.16</v>
      </c>
      <c r="Z73" s="175">
        <v>475490.2</v>
      </c>
      <c r="AA73" s="175">
        <v>470588.24</v>
      </c>
    </row>
    <row r="74" ht="13.5" customHeight="1">
      <c r="A74" s="188" t="s">
        <v>169</v>
      </c>
      <c r="B74" s="371">
        <v>12540.0</v>
      </c>
      <c r="C74" s="371">
        <v>12571.0</v>
      </c>
      <c r="D74" s="371">
        <v>12601.0</v>
      </c>
      <c r="E74" s="371">
        <v>12632.0</v>
      </c>
      <c r="F74" s="371">
        <v>12663.0</v>
      </c>
      <c r="G74" s="371">
        <v>12693.0</v>
      </c>
      <c r="H74" s="371">
        <v>12724.0</v>
      </c>
      <c r="I74" s="371">
        <v>12754.0</v>
      </c>
      <c r="J74" s="371">
        <v>12785.0</v>
      </c>
      <c r="K74" s="371">
        <v>12816.0</v>
      </c>
      <c r="L74" s="371">
        <v>12844.0</v>
      </c>
      <c r="M74" s="371">
        <v>12875.0</v>
      </c>
      <c r="N74" s="365"/>
      <c r="O74" s="188" t="s">
        <v>169</v>
      </c>
      <c r="P74" s="371">
        <v>12540.0</v>
      </c>
      <c r="Q74" s="371">
        <v>12571.0</v>
      </c>
      <c r="R74" s="371">
        <v>12601.0</v>
      </c>
      <c r="S74" s="371">
        <v>12632.0</v>
      </c>
      <c r="T74" s="371">
        <v>12663.0</v>
      </c>
      <c r="U74" s="371">
        <v>12693.0</v>
      </c>
      <c r="V74" s="371">
        <v>12724.0</v>
      </c>
      <c r="W74" s="371">
        <v>12754.0</v>
      </c>
      <c r="X74" s="371">
        <v>12785.0</v>
      </c>
      <c r="Y74" s="371">
        <v>12816.0</v>
      </c>
      <c r="Z74" s="371">
        <v>12844.0</v>
      </c>
      <c r="AA74" s="371">
        <v>12875.0</v>
      </c>
    </row>
    <row r="75" ht="13.5" customHeight="1">
      <c r="A75" s="370" t="s">
        <v>208</v>
      </c>
      <c r="B75" s="175">
        <v>4901.96</v>
      </c>
      <c r="C75" s="175">
        <v>4901.96</v>
      </c>
      <c r="D75" s="175">
        <v>4901.96</v>
      </c>
      <c r="E75" s="175">
        <v>4901.96</v>
      </c>
      <c r="F75" s="175">
        <v>4901.96</v>
      </c>
      <c r="G75" s="175">
        <v>4901.96</v>
      </c>
      <c r="H75" s="175">
        <v>4901.96</v>
      </c>
      <c r="I75" s="175">
        <v>4901.96</v>
      </c>
      <c r="J75" s="175">
        <v>4901.96</v>
      </c>
      <c r="K75" s="175">
        <v>4901.96</v>
      </c>
      <c r="L75" s="175">
        <v>4901.96</v>
      </c>
      <c r="M75" s="175">
        <v>4901.96</v>
      </c>
      <c r="N75" s="365"/>
      <c r="O75" s="370" t="s">
        <v>208</v>
      </c>
      <c r="P75" s="175">
        <v>4901.96</v>
      </c>
      <c r="Q75" s="175">
        <v>4901.96</v>
      </c>
      <c r="R75" s="175">
        <v>4901.96</v>
      </c>
      <c r="S75" s="175">
        <v>4901.96</v>
      </c>
      <c r="T75" s="175">
        <v>4901.96</v>
      </c>
      <c r="U75" s="175">
        <v>4901.96</v>
      </c>
      <c r="V75" s="175">
        <v>4901.96</v>
      </c>
      <c r="W75" s="175">
        <v>4901.96</v>
      </c>
      <c r="X75" s="175">
        <v>4901.96</v>
      </c>
      <c r="Y75" s="175">
        <v>4901.96</v>
      </c>
      <c r="Z75" s="175">
        <v>4901.96</v>
      </c>
      <c r="AA75" s="175">
        <v>4901.96</v>
      </c>
    </row>
    <row r="76" ht="13.5" customHeight="1">
      <c r="A76" s="370" t="s">
        <v>209</v>
      </c>
      <c r="B76" s="175">
        <v>858.82</v>
      </c>
      <c r="C76" s="175">
        <v>849.88</v>
      </c>
      <c r="D76" s="175">
        <v>840.93</v>
      </c>
      <c r="E76" s="175">
        <v>831.99</v>
      </c>
      <c r="F76" s="175">
        <v>823.04</v>
      </c>
      <c r="G76" s="175">
        <v>814.09</v>
      </c>
      <c r="H76" s="175">
        <v>805.15</v>
      </c>
      <c r="I76" s="175">
        <v>796.2</v>
      </c>
      <c r="J76" s="175">
        <v>787.25</v>
      </c>
      <c r="K76" s="175">
        <v>778.31</v>
      </c>
      <c r="L76" s="175">
        <v>769.36</v>
      </c>
      <c r="M76" s="175">
        <v>760.42</v>
      </c>
      <c r="N76" s="365"/>
      <c r="O76" s="370" t="s">
        <v>209</v>
      </c>
      <c r="P76" s="175">
        <v>858.82</v>
      </c>
      <c r="Q76" s="175">
        <v>849.88</v>
      </c>
      <c r="R76" s="175">
        <v>840.93</v>
      </c>
      <c r="S76" s="175">
        <v>831.99</v>
      </c>
      <c r="T76" s="175">
        <v>823.04</v>
      </c>
      <c r="U76" s="175">
        <v>814.09</v>
      </c>
      <c r="V76" s="175">
        <v>805.15</v>
      </c>
      <c r="W76" s="175">
        <v>796.2</v>
      </c>
      <c r="X76" s="175">
        <v>787.25</v>
      </c>
      <c r="Y76" s="175">
        <v>778.31</v>
      </c>
      <c r="Z76" s="175">
        <v>769.36</v>
      </c>
      <c r="AA76" s="175">
        <v>760.42</v>
      </c>
    </row>
    <row r="77" ht="13.5" customHeight="1">
      <c r="A77" s="370" t="s">
        <v>210</v>
      </c>
      <c r="B77" s="175">
        <v>5760.78</v>
      </c>
      <c r="C77" s="175">
        <v>5751.84</v>
      </c>
      <c r="D77" s="175">
        <v>5742.89</v>
      </c>
      <c r="E77" s="175">
        <v>5733.95</v>
      </c>
      <c r="F77" s="175">
        <v>5725.0</v>
      </c>
      <c r="G77" s="175">
        <v>5716.05</v>
      </c>
      <c r="H77" s="175">
        <v>5707.11</v>
      </c>
      <c r="I77" s="175">
        <v>5698.16</v>
      </c>
      <c r="J77" s="175">
        <v>5689.22</v>
      </c>
      <c r="K77" s="175">
        <v>5680.27</v>
      </c>
      <c r="L77" s="175">
        <v>5671.32</v>
      </c>
      <c r="M77" s="175">
        <v>5662.38</v>
      </c>
      <c r="N77" s="365"/>
      <c r="O77" s="370" t="s">
        <v>210</v>
      </c>
      <c r="P77" s="175">
        <v>5760.78</v>
      </c>
      <c r="Q77" s="175">
        <v>5751.84</v>
      </c>
      <c r="R77" s="175">
        <v>5742.89</v>
      </c>
      <c r="S77" s="175">
        <v>5733.95</v>
      </c>
      <c r="T77" s="175">
        <v>5725.0</v>
      </c>
      <c r="U77" s="175">
        <v>5716.05</v>
      </c>
      <c r="V77" s="175">
        <v>5707.11</v>
      </c>
      <c r="W77" s="175">
        <v>5698.16</v>
      </c>
      <c r="X77" s="175">
        <v>5689.22</v>
      </c>
      <c r="Y77" s="175">
        <v>5680.27</v>
      </c>
      <c r="Z77" s="175">
        <v>5671.32</v>
      </c>
      <c r="AA77" s="175">
        <v>5662.38</v>
      </c>
    </row>
    <row r="78" ht="13.5" customHeight="1">
      <c r="A78" s="370" t="s">
        <v>211</v>
      </c>
      <c r="B78" s="175">
        <v>465686.27</v>
      </c>
      <c r="C78" s="175">
        <v>460784.31</v>
      </c>
      <c r="D78" s="175">
        <v>455882.35</v>
      </c>
      <c r="E78" s="175">
        <v>450980.39</v>
      </c>
      <c r="F78" s="175">
        <v>446078.43</v>
      </c>
      <c r="G78" s="175">
        <v>441176.47</v>
      </c>
      <c r="H78" s="175">
        <v>436274.51</v>
      </c>
      <c r="I78" s="175">
        <v>431372.55</v>
      </c>
      <c r="J78" s="175">
        <v>426470.59</v>
      </c>
      <c r="K78" s="175">
        <v>421568.63</v>
      </c>
      <c r="L78" s="175">
        <v>416666.67</v>
      </c>
      <c r="M78" s="175">
        <v>411764.71</v>
      </c>
      <c r="N78" s="365"/>
      <c r="O78" s="370" t="s">
        <v>211</v>
      </c>
      <c r="P78" s="175">
        <v>465686.27</v>
      </c>
      <c r="Q78" s="175">
        <v>460784.31</v>
      </c>
      <c r="R78" s="175">
        <v>455882.35</v>
      </c>
      <c r="S78" s="175">
        <v>450980.39</v>
      </c>
      <c r="T78" s="175">
        <v>446078.43</v>
      </c>
      <c r="U78" s="175">
        <v>441176.47</v>
      </c>
      <c r="V78" s="175">
        <v>436274.51</v>
      </c>
      <c r="W78" s="175">
        <v>431372.55</v>
      </c>
      <c r="X78" s="175">
        <v>426470.59</v>
      </c>
      <c r="Y78" s="175">
        <v>421568.63</v>
      </c>
      <c r="Z78" s="175">
        <v>416666.67</v>
      </c>
      <c r="AA78" s="175">
        <v>411764.71</v>
      </c>
    </row>
    <row r="79" ht="13.5" customHeight="1">
      <c r="A79" s="372" t="s">
        <v>36</v>
      </c>
      <c r="B79" s="373"/>
      <c r="C79" s="373"/>
      <c r="D79" s="374"/>
      <c r="E79" s="375"/>
      <c r="F79" s="375"/>
      <c r="G79" s="375"/>
      <c r="H79" s="375"/>
      <c r="I79" s="375"/>
      <c r="J79" s="375"/>
      <c r="K79" s="375"/>
      <c r="L79" s="375"/>
      <c r="M79" s="376"/>
      <c r="N79" s="365"/>
      <c r="O79" s="372" t="s">
        <v>36</v>
      </c>
      <c r="P79" s="373"/>
      <c r="Q79" s="373"/>
      <c r="R79" s="374"/>
      <c r="S79" s="375"/>
      <c r="T79" s="375"/>
      <c r="U79" s="375"/>
      <c r="V79" s="375"/>
      <c r="W79" s="375"/>
      <c r="X79" s="375"/>
      <c r="Y79" s="375"/>
      <c r="Z79" s="375"/>
      <c r="AA79" s="376"/>
    </row>
    <row r="80" ht="13.5" customHeight="1">
      <c r="A80" s="188" t="s">
        <v>169</v>
      </c>
      <c r="B80" s="369">
        <v>11079.0</v>
      </c>
      <c r="C80" s="369">
        <v>11110.0</v>
      </c>
      <c r="D80" s="369">
        <v>11140.0</v>
      </c>
      <c r="E80" s="369">
        <v>11171.0</v>
      </c>
      <c r="F80" s="369">
        <v>11202.0</v>
      </c>
      <c r="G80" s="369">
        <v>11232.0</v>
      </c>
      <c r="H80" s="369">
        <v>11263.0</v>
      </c>
      <c r="I80" s="369">
        <v>11293.0</v>
      </c>
      <c r="J80" s="369">
        <v>11324.0</v>
      </c>
      <c r="K80" s="369">
        <v>11355.0</v>
      </c>
      <c r="L80" s="369">
        <v>11383.0</v>
      </c>
      <c r="M80" s="369">
        <v>11414.0</v>
      </c>
      <c r="N80" s="365"/>
      <c r="O80" s="188" t="s">
        <v>169</v>
      </c>
      <c r="P80" s="369">
        <v>11079.0</v>
      </c>
      <c r="Q80" s="369">
        <v>11110.0</v>
      </c>
      <c r="R80" s="369">
        <v>11140.0</v>
      </c>
      <c r="S80" s="369">
        <v>11171.0</v>
      </c>
      <c r="T80" s="369">
        <v>11202.0</v>
      </c>
      <c r="U80" s="369">
        <v>11232.0</v>
      </c>
      <c r="V80" s="369">
        <v>11263.0</v>
      </c>
      <c r="W80" s="369">
        <v>11293.0</v>
      </c>
      <c r="X80" s="369">
        <v>11324.0</v>
      </c>
      <c r="Y80" s="369">
        <v>11355.0</v>
      </c>
      <c r="Z80" s="369">
        <v>11383.0</v>
      </c>
      <c r="AA80" s="369">
        <v>11414.0</v>
      </c>
    </row>
    <row r="81" ht="13.5" customHeight="1">
      <c r="A81" s="370" t="s">
        <v>208</v>
      </c>
      <c r="B81" s="175">
        <v>4901.96</v>
      </c>
      <c r="C81" s="175">
        <v>4901.96</v>
      </c>
      <c r="D81" s="175">
        <v>4901.96</v>
      </c>
      <c r="E81" s="175">
        <v>4901.96</v>
      </c>
      <c r="F81" s="175">
        <v>4901.96</v>
      </c>
      <c r="G81" s="175">
        <v>4901.96</v>
      </c>
      <c r="H81" s="175">
        <v>4901.96</v>
      </c>
      <c r="I81" s="175">
        <v>4901.96</v>
      </c>
      <c r="J81" s="175">
        <v>4901.96</v>
      </c>
      <c r="K81" s="175">
        <v>4901.96</v>
      </c>
      <c r="L81" s="175">
        <v>4901.96</v>
      </c>
      <c r="M81" s="175">
        <v>4901.96</v>
      </c>
      <c r="N81" s="365"/>
      <c r="O81" s="370" t="s">
        <v>208</v>
      </c>
      <c r="P81" s="175">
        <v>4901.96</v>
      </c>
      <c r="Q81" s="175">
        <v>4901.96</v>
      </c>
      <c r="R81" s="175">
        <v>4901.96</v>
      </c>
      <c r="S81" s="175">
        <v>4901.96</v>
      </c>
      <c r="T81" s="175">
        <v>4901.96</v>
      </c>
      <c r="U81" s="175">
        <v>4901.96</v>
      </c>
      <c r="V81" s="175">
        <v>4901.96</v>
      </c>
      <c r="W81" s="175">
        <v>4901.96</v>
      </c>
      <c r="X81" s="175">
        <v>4901.96</v>
      </c>
      <c r="Y81" s="175">
        <v>4901.96</v>
      </c>
      <c r="Z81" s="175">
        <v>4901.96</v>
      </c>
      <c r="AA81" s="175">
        <v>4901.96</v>
      </c>
    </row>
    <row r="82" ht="13.5" customHeight="1">
      <c r="A82" s="370" t="s">
        <v>209</v>
      </c>
      <c r="B82" s="175">
        <v>1288.24</v>
      </c>
      <c r="C82" s="175">
        <v>1279.29</v>
      </c>
      <c r="D82" s="175">
        <v>1270.34</v>
      </c>
      <c r="E82" s="175">
        <v>1261.4</v>
      </c>
      <c r="F82" s="175">
        <v>1252.45</v>
      </c>
      <c r="G82" s="175">
        <v>1243.5</v>
      </c>
      <c r="H82" s="175">
        <v>1234.56</v>
      </c>
      <c r="I82" s="175">
        <v>1225.61</v>
      </c>
      <c r="J82" s="175">
        <v>1216.67</v>
      </c>
      <c r="K82" s="175">
        <v>1207.72</v>
      </c>
      <c r="L82" s="175">
        <v>1198.77</v>
      </c>
      <c r="M82" s="175">
        <v>1189.83</v>
      </c>
      <c r="N82" s="365"/>
      <c r="O82" s="370" t="s">
        <v>209</v>
      </c>
      <c r="P82" s="175">
        <v>1288.24</v>
      </c>
      <c r="Q82" s="175">
        <v>1279.29</v>
      </c>
      <c r="R82" s="175">
        <v>1270.34</v>
      </c>
      <c r="S82" s="175">
        <v>1261.4</v>
      </c>
      <c r="T82" s="175">
        <v>1252.45</v>
      </c>
      <c r="U82" s="175">
        <v>1243.5</v>
      </c>
      <c r="V82" s="175">
        <v>1234.56</v>
      </c>
      <c r="W82" s="175">
        <v>1225.61</v>
      </c>
      <c r="X82" s="175">
        <v>1216.67</v>
      </c>
      <c r="Y82" s="175">
        <v>1207.72</v>
      </c>
      <c r="Z82" s="175">
        <v>1198.77</v>
      </c>
      <c r="AA82" s="175">
        <v>1189.83</v>
      </c>
    </row>
    <row r="83" ht="13.5" customHeight="1">
      <c r="A83" s="370" t="s">
        <v>210</v>
      </c>
      <c r="B83" s="175">
        <v>6190.2</v>
      </c>
      <c r="C83" s="175">
        <v>6181.25</v>
      </c>
      <c r="D83" s="175">
        <v>6172.3</v>
      </c>
      <c r="E83" s="175">
        <v>6163.36</v>
      </c>
      <c r="F83" s="175">
        <v>6154.41</v>
      </c>
      <c r="G83" s="175">
        <v>6145.47</v>
      </c>
      <c r="H83" s="175">
        <v>6136.52</v>
      </c>
      <c r="I83" s="175">
        <v>6127.57</v>
      </c>
      <c r="J83" s="175">
        <v>6118.63</v>
      </c>
      <c r="K83" s="175">
        <v>6109.68</v>
      </c>
      <c r="L83" s="175">
        <v>6100.74</v>
      </c>
      <c r="M83" s="175">
        <v>6091.79</v>
      </c>
      <c r="N83" s="365"/>
      <c r="O83" s="370" t="s">
        <v>210</v>
      </c>
      <c r="P83" s="175">
        <v>6190.2</v>
      </c>
      <c r="Q83" s="175">
        <v>6181.25</v>
      </c>
      <c r="R83" s="175">
        <v>6172.3</v>
      </c>
      <c r="S83" s="175">
        <v>6163.36</v>
      </c>
      <c r="T83" s="175">
        <v>6154.41</v>
      </c>
      <c r="U83" s="175">
        <v>6145.47</v>
      </c>
      <c r="V83" s="175">
        <v>6136.52</v>
      </c>
      <c r="W83" s="175">
        <v>6127.57</v>
      </c>
      <c r="X83" s="175">
        <v>6118.63</v>
      </c>
      <c r="Y83" s="175">
        <v>6109.68</v>
      </c>
      <c r="Z83" s="175">
        <v>6100.74</v>
      </c>
      <c r="AA83" s="175">
        <v>6091.79</v>
      </c>
    </row>
    <row r="84" ht="13.5" customHeight="1">
      <c r="A84" s="370" t="s">
        <v>211</v>
      </c>
      <c r="B84" s="175">
        <v>1.4E7</v>
      </c>
      <c r="C84" s="175">
        <v>696078.43</v>
      </c>
      <c r="D84" s="175">
        <v>691176.47</v>
      </c>
      <c r="E84" s="175">
        <v>686274.51</v>
      </c>
      <c r="F84" s="175">
        <v>681372.55</v>
      </c>
      <c r="G84" s="175">
        <v>676470.59</v>
      </c>
      <c r="H84" s="175">
        <v>671568.63</v>
      </c>
      <c r="I84" s="175">
        <v>666666.67</v>
      </c>
      <c r="J84" s="175">
        <v>661764.71</v>
      </c>
      <c r="K84" s="175">
        <v>656862.75</v>
      </c>
      <c r="L84" s="175">
        <v>651960.78</v>
      </c>
      <c r="M84" s="175">
        <v>647058.82</v>
      </c>
      <c r="N84" s="365"/>
      <c r="O84" s="370" t="s">
        <v>211</v>
      </c>
      <c r="P84" s="175">
        <v>1.4E7</v>
      </c>
      <c r="Q84" s="175">
        <v>696078.43</v>
      </c>
      <c r="R84" s="175">
        <v>691176.47</v>
      </c>
      <c r="S84" s="175">
        <v>686274.51</v>
      </c>
      <c r="T84" s="175">
        <v>681372.55</v>
      </c>
      <c r="U84" s="175">
        <v>676470.59</v>
      </c>
      <c r="V84" s="175">
        <v>671568.63</v>
      </c>
      <c r="W84" s="175">
        <v>666666.67</v>
      </c>
      <c r="X84" s="175">
        <v>661764.71</v>
      </c>
      <c r="Y84" s="175">
        <v>656862.75</v>
      </c>
      <c r="Z84" s="175">
        <v>651960.78</v>
      </c>
      <c r="AA84" s="175">
        <v>647058.82</v>
      </c>
    </row>
    <row r="85" ht="13.5" customHeight="1">
      <c r="A85" s="188" t="s">
        <v>169</v>
      </c>
      <c r="B85" s="369">
        <v>11444.0</v>
      </c>
      <c r="C85" s="369">
        <v>11475.0</v>
      </c>
      <c r="D85" s="369">
        <v>11505.0</v>
      </c>
      <c r="E85" s="369">
        <v>11536.0</v>
      </c>
      <c r="F85" s="369">
        <v>11567.0</v>
      </c>
      <c r="G85" s="369">
        <v>11597.0</v>
      </c>
      <c r="H85" s="369">
        <v>11628.0</v>
      </c>
      <c r="I85" s="369">
        <v>11658.0</v>
      </c>
      <c r="J85" s="369">
        <v>11689.0</v>
      </c>
      <c r="K85" s="369">
        <v>11720.0</v>
      </c>
      <c r="L85" s="369">
        <v>11749.0</v>
      </c>
      <c r="M85" s="369">
        <v>11780.0</v>
      </c>
      <c r="N85" s="365"/>
      <c r="O85" s="188" t="s">
        <v>169</v>
      </c>
      <c r="P85" s="369">
        <v>11444.0</v>
      </c>
      <c r="Q85" s="369">
        <v>11475.0</v>
      </c>
      <c r="R85" s="369">
        <v>11505.0</v>
      </c>
      <c r="S85" s="369">
        <v>11536.0</v>
      </c>
      <c r="T85" s="369">
        <v>11567.0</v>
      </c>
      <c r="U85" s="369">
        <v>11597.0</v>
      </c>
      <c r="V85" s="369">
        <v>11628.0</v>
      </c>
      <c r="W85" s="369">
        <v>11658.0</v>
      </c>
      <c r="X85" s="369">
        <v>11689.0</v>
      </c>
      <c r="Y85" s="369">
        <v>11720.0</v>
      </c>
      <c r="Z85" s="369">
        <v>11749.0</v>
      </c>
      <c r="AA85" s="369">
        <v>11780.0</v>
      </c>
    </row>
    <row r="86" ht="13.5" customHeight="1">
      <c r="A86" s="370" t="s">
        <v>208</v>
      </c>
      <c r="B86" s="175">
        <v>4901.96</v>
      </c>
      <c r="C86" s="175">
        <v>4901.96</v>
      </c>
      <c r="D86" s="175">
        <v>4901.96</v>
      </c>
      <c r="E86" s="175">
        <v>4901.96</v>
      </c>
      <c r="F86" s="175">
        <v>4901.96</v>
      </c>
      <c r="G86" s="175">
        <v>4901.96</v>
      </c>
      <c r="H86" s="175">
        <v>4901.96</v>
      </c>
      <c r="I86" s="175">
        <v>4901.96</v>
      </c>
      <c r="J86" s="175">
        <v>4901.96</v>
      </c>
      <c r="K86" s="175">
        <v>4901.96</v>
      </c>
      <c r="L86" s="175">
        <v>4901.96</v>
      </c>
      <c r="M86" s="175">
        <v>4901.96</v>
      </c>
      <c r="N86" s="365"/>
      <c r="O86" s="370" t="s">
        <v>208</v>
      </c>
      <c r="P86" s="175">
        <v>4901.96</v>
      </c>
      <c r="Q86" s="175">
        <v>4901.96</v>
      </c>
      <c r="R86" s="175">
        <v>4901.96</v>
      </c>
      <c r="S86" s="175">
        <v>4901.96</v>
      </c>
      <c r="T86" s="175">
        <v>4901.96</v>
      </c>
      <c r="U86" s="175">
        <v>4901.96</v>
      </c>
      <c r="V86" s="175">
        <v>4901.96</v>
      </c>
      <c r="W86" s="175">
        <v>4901.96</v>
      </c>
      <c r="X86" s="175">
        <v>4901.96</v>
      </c>
      <c r="Y86" s="175">
        <v>4901.96</v>
      </c>
      <c r="Z86" s="175">
        <v>4901.96</v>
      </c>
      <c r="AA86" s="175">
        <v>4901.96</v>
      </c>
    </row>
    <row r="87" ht="13.5" customHeight="1">
      <c r="A87" s="370" t="s">
        <v>209</v>
      </c>
      <c r="B87" s="175">
        <v>1180.88</v>
      </c>
      <c r="C87" s="175">
        <v>1171.94</v>
      </c>
      <c r="D87" s="175">
        <v>1162.99</v>
      </c>
      <c r="E87" s="175">
        <v>1154.04</v>
      </c>
      <c r="F87" s="175">
        <v>1145.1</v>
      </c>
      <c r="G87" s="175">
        <v>1136.15</v>
      </c>
      <c r="H87" s="175">
        <v>1127.21</v>
      </c>
      <c r="I87" s="175">
        <v>1118.26</v>
      </c>
      <c r="J87" s="175">
        <v>1109.31</v>
      </c>
      <c r="K87" s="175">
        <v>1100.37</v>
      </c>
      <c r="L87" s="175">
        <v>1091.42</v>
      </c>
      <c r="M87" s="175">
        <v>1082.48</v>
      </c>
      <c r="N87" s="365"/>
      <c r="O87" s="370" t="s">
        <v>209</v>
      </c>
      <c r="P87" s="175">
        <v>1180.88</v>
      </c>
      <c r="Q87" s="175">
        <v>1171.94</v>
      </c>
      <c r="R87" s="175">
        <v>1162.99</v>
      </c>
      <c r="S87" s="175">
        <v>1154.04</v>
      </c>
      <c r="T87" s="175">
        <v>1145.1</v>
      </c>
      <c r="U87" s="175">
        <v>1136.15</v>
      </c>
      <c r="V87" s="175">
        <v>1127.21</v>
      </c>
      <c r="W87" s="175">
        <v>1118.26</v>
      </c>
      <c r="X87" s="175">
        <v>1109.31</v>
      </c>
      <c r="Y87" s="175">
        <v>1100.37</v>
      </c>
      <c r="Z87" s="175">
        <v>1091.42</v>
      </c>
      <c r="AA87" s="175">
        <v>1082.48</v>
      </c>
    </row>
    <row r="88" ht="13.5" customHeight="1">
      <c r="A88" s="370" t="s">
        <v>210</v>
      </c>
      <c r="B88" s="175">
        <v>6082.84</v>
      </c>
      <c r="C88" s="175">
        <v>6073.9</v>
      </c>
      <c r="D88" s="175">
        <v>6064.95</v>
      </c>
      <c r="E88" s="175">
        <v>6056.0</v>
      </c>
      <c r="F88" s="175">
        <v>6047.06</v>
      </c>
      <c r="G88" s="175">
        <v>6038.11</v>
      </c>
      <c r="H88" s="175">
        <v>6029.17</v>
      </c>
      <c r="I88" s="175">
        <v>6020.22</v>
      </c>
      <c r="J88" s="175">
        <v>6011.27</v>
      </c>
      <c r="K88" s="175">
        <v>6002.33</v>
      </c>
      <c r="L88" s="175">
        <v>5993.38</v>
      </c>
      <c r="M88" s="175">
        <v>5984.44</v>
      </c>
      <c r="N88" s="365"/>
      <c r="O88" s="370" t="s">
        <v>210</v>
      </c>
      <c r="P88" s="175">
        <v>6082.84</v>
      </c>
      <c r="Q88" s="175">
        <v>6073.9</v>
      </c>
      <c r="R88" s="175">
        <v>6064.95</v>
      </c>
      <c r="S88" s="175">
        <v>6056.0</v>
      </c>
      <c r="T88" s="175">
        <v>6047.06</v>
      </c>
      <c r="U88" s="175">
        <v>6038.11</v>
      </c>
      <c r="V88" s="175">
        <v>6029.17</v>
      </c>
      <c r="W88" s="175">
        <v>6020.22</v>
      </c>
      <c r="X88" s="175">
        <v>6011.27</v>
      </c>
      <c r="Y88" s="175">
        <v>6002.33</v>
      </c>
      <c r="Z88" s="175">
        <v>5993.38</v>
      </c>
      <c r="AA88" s="175">
        <v>5984.44</v>
      </c>
    </row>
    <row r="89" ht="13.5" customHeight="1">
      <c r="A89" s="370" t="s">
        <v>211</v>
      </c>
      <c r="B89" s="175">
        <v>642156.86</v>
      </c>
      <c r="C89" s="175">
        <v>637254.9</v>
      </c>
      <c r="D89" s="175">
        <v>632352.94</v>
      </c>
      <c r="E89" s="175">
        <v>627450.98</v>
      </c>
      <c r="F89" s="175">
        <v>622549.02</v>
      </c>
      <c r="G89" s="175">
        <v>617647.06</v>
      </c>
      <c r="H89" s="175">
        <v>612745.1</v>
      </c>
      <c r="I89" s="175">
        <v>607843.14</v>
      </c>
      <c r="J89" s="175">
        <v>602941.18</v>
      </c>
      <c r="K89" s="175">
        <v>598039.22</v>
      </c>
      <c r="L89" s="175">
        <v>593137.25</v>
      </c>
      <c r="M89" s="175">
        <v>588235.29</v>
      </c>
      <c r="N89" s="365"/>
      <c r="O89" s="370" t="s">
        <v>211</v>
      </c>
      <c r="P89" s="175">
        <v>642156.86</v>
      </c>
      <c r="Q89" s="175">
        <v>637254.9</v>
      </c>
      <c r="R89" s="175">
        <v>632352.94</v>
      </c>
      <c r="S89" s="175">
        <v>627450.98</v>
      </c>
      <c r="T89" s="175">
        <v>622549.02</v>
      </c>
      <c r="U89" s="175">
        <v>617647.06</v>
      </c>
      <c r="V89" s="175">
        <v>612745.1</v>
      </c>
      <c r="W89" s="175">
        <v>607843.14</v>
      </c>
      <c r="X89" s="175">
        <v>602941.18</v>
      </c>
      <c r="Y89" s="175">
        <v>598039.22</v>
      </c>
      <c r="Z89" s="175">
        <v>593137.25</v>
      </c>
      <c r="AA89" s="175">
        <v>588235.29</v>
      </c>
    </row>
    <row r="90" ht="13.5" customHeight="1">
      <c r="A90" s="188" t="s">
        <v>169</v>
      </c>
      <c r="B90" s="369">
        <v>11810.0</v>
      </c>
      <c r="C90" s="369">
        <v>11841.0</v>
      </c>
      <c r="D90" s="369">
        <v>11871.0</v>
      </c>
      <c r="E90" s="369">
        <v>11902.0</v>
      </c>
      <c r="F90" s="369">
        <v>11933.0</v>
      </c>
      <c r="G90" s="369">
        <v>11963.0</v>
      </c>
      <c r="H90" s="369">
        <v>11994.0</v>
      </c>
      <c r="I90" s="369">
        <v>12024.0</v>
      </c>
      <c r="J90" s="369">
        <v>12055.0</v>
      </c>
      <c r="K90" s="369">
        <v>12086.0</v>
      </c>
      <c r="L90" s="369">
        <v>12114.0</v>
      </c>
      <c r="M90" s="369">
        <v>12145.0</v>
      </c>
      <c r="N90" s="365"/>
      <c r="O90" s="188" t="s">
        <v>169</v>
      </c>
      <c r="P90" s="369">
        <v>11810.0</v>
      </c>
      <c r="Q90" s="369">
        <v>11841.0</v>
      </c>
      <c r="R90" s="369">
        <v>11871.0</v>
      </c>
      <c r="S90" s="369">
        <v>11902.0</v>
      </c>
      <c r="T90" s="369">
        <v>11933.0</v>
      </c>
      <c r="U90" s="369">
        <v>11963.0</v>
      </c>
      <c r="V90" s="369">
        <v>11994.0</v>
      </c>
      <c r="W90" s="369">
        <v>12024.0</v>
      </c>
      <c r="X90" s="369">
        <v>12055.0</v>
      </c>
      <c r="Y90" s="369">
        <v>12086.0</v>
      </c>
      <c r="Z90" s="369">
        <v>12114.0</v>
      </c>
      <c r="AA90" s="369">
        <v>12145.0</v>
      </c>
    </row>
    <row r="91" ht="13.5" customHeight="1">
      <c r="A91" s="370" t="s">
        <v>208</v>
      </c>
      <c r="B91" s="175">
        <v>4901.96</v>
      </c>
      <c r="C91" s="175">
        <v>4901.96</v>
      </c>
      <c r="D91" s="175">
        <v>4901.96</v>
      </c>
      <c r="E91" s="175">
        <v>4901.96</v>
      </c>
      <c r="F91" s="175">
        <v>4901.96</v>
      </c>
      <c r="G91" s="175">
        <v>4901.96</v>
      </c>
      <c r="H91" s="175">
        <v>4901.96</v>
      </c>
      <c r="I91" s="175">
        <v>4901.96</v>
      </c>
      <c r="J91" s="175">
        <v>4901.96</v>
      </c>
      <c r="K91" s="175">
        <v>4901.96</v>
      </c>
      <c r="L91" s="175">
        <v>4901.96</v>
      </c>
      <c r="M91" s="175">
        <v>4901.96</v>
      </c>
      <c r="N91" s="365"/>
      <c r="O91" s="370" t="s">
        <v>208</v>
      </c>
      <c r="P91" s="175">
        <v>4901.96</v>
      </c>
      <c r="Q91" s="175">
        <v>4901.96</v>
      </c>
      <c r="R91" s="175">
        <v>4901.96</v>
      </c>
      <c r="S91" s="175">
        <v>4901.96</v>
      </c>
      <c r="T91" s="175">
        <v>4901.96</v>
      </c>
      <c r="U91" s="175">
        <v>4901.96</v>
      </c>
      <c r="V91" s="175">
        <v>4901.96</v>
      </c>
      <c r="W91" s="175">
        <v>4901.96</v>
      </c>
      <c r="X91" s="175">
        <v>4901.96</v>
      </c>
      <c r="Y91" s="175">
        <v>4901.96</v>
      </c>
      <c r="Z91" s="175">
        <v>4901.96</v>
      </c>
      <c r="AA91" s="175">
        <v>4901.96</v>
      </c>
    </row>
    <row r="92" ht="13.5" customHeight="1">
      <c r="A92" s="370" t="s">
        <v>209</v>
      </c>
      <c r="B92" s="175">
        <v>1073.53</v>
      </c>
      <c r="C92" s="175">
        <v>1064.58</v>
      </c>
      <c r="D92" s="175">
        <v>1055.64</v>
      </c>
      <c r="E92" s="175">
        <v>1046.69</v>
      </c>
      <c r="F92" s="175">
        <v>1037.75</v>
      </c>
      <c r="G92" s="175">
        <v>1028.8</v>
      </c>
      <c r="H92" s="175">
        <v>1019.85</v>
      </c>
      <c r="I92" s="175">
        <v>1010.91</v>
      </c>
      <c r="J92" s="175">
        <v>1001.96</v>
      </c>
      <c r="K92" s="175">
        <v>993.01</v>
      </c>
      <c r="L92" s="175">
        <v>984.07</v>
      </c>
      <c r="M92" s="175">
        <v>975.12</v>
      </c>
      <c r="N92" s="365"/>
      <c r="O92" s="370" t="s">
        <v>209</v>
      </c>
      <c r="P92" s="175">
        <v>1073.53</v>
      </c>
      <c r="Q92" s="175">
        <v>1064.58</v>
      </c>
      <c r="R92" s="175">
        <v>1055.64</v>
      </c>
      <c r="S92" s="175">
        <v>1046.69</v>
      </c>
      <c r="T92" s="175">
        <v>1037.75</v>
      </c>
      <c r="U92" s="175">
        <v>1028.8</v>
      </c>
      <c r="V92" s="175">
        <v>1019.85</v>
      </c>
      <c r="W92" s="175">
        <v>1010.91</v>
      </c>
      <c r="X92" s="175">
        <v>1001.96</v>
      </c>
      <c r="Y92" s="175">
        <v>993.01</v>
      </c>
      <c r="Z92" s="175">
        <v>984.07</v>
      </c>
      <c r="AA92" s="175">
        <v>975.12</v>
      </c>
    </row>
    <row r="93" ht="13.5" customHeight="1">
      <c r="A93" s="370" t="s">
        <v>210</v>
      </c>
      <c r="B93" s="175">
        <v>5975.49</v>
      </c>
      <c r="C93" s="175">
        <v>5966.54</v>
      </c>
      <c r="D93" s="175">
        <v>5957.6</v>
      </c>
      <c r="E93" s="175">
        <v>5948.65</v>
      </c>
      <c r="F93" s="175">
        <v>5939.71</v>
      </c>
      <c r="G93" s="175">
        <v>5930.76</v>
      </c>
      <c r="H93" s="175">
        <v>5921.81</v>
      </c>
      <c r="I93" s="175">
        <v>5912.87</v>
      </c>
      <c r="J93" s="175">
        <v>5903.92</v>
      </c>
      <c r="K93" s="175">
        <v>5894.98</v>
      </c>
      <c r="L93" s="175">
        <v>5886.03</v>
      </c>
      <c r="M93" s="175">
        <v>5877.08</v>
      </c>
      <c r="N93" s="365"/>
      <c r="O93" s="370" t="s">
        <v>210</v>
      </c>
      <c r="P93" s="175">
        <v>5975.49</v>
      </c>
      <c r="Q93" s="175">
        <v>5966.54</v>
      </c>
      <c r="R93" s="175">
        <v>5957.6</v>
      </c>
      <c r="S93" s="175">
        <v>5948.65</v>
      </c>
      <c r="T93" s="175">
        <v>5939.71</v>
      </c>
      <c r="U93" s="175">
        <v>5930.76</v>
      </c>
      <c r="V93" s="175">
        <v>5921.81</v>
      </c>
      <c r="W93" s="175">
        <v>5912.87</v>
      </c>
      <c r="X93" s="175">
        <v>5903.92</v>
      </c>
      <c r="Y93" s="175">
        <v>5894.98</v>
      </c>
      <c r="Z93" s="175">
        <v>5886.03</v>
      </c>
      <c r="AA93" s="175">
        <v>5877.08</v>
      </c>
    </row>
    <row r="94" ht="13.5" customHeight="1">
      <c r="A94" s="370" t="s">
        <v>211</v>
      </c>
      <c r="B94" s="175">
        <v>583333.33</v>
      </c>
      <c r="C94" s="175">
        <v>578431.37</v>
      </c>
      <c r="D94" s="175">
        <v>573529.41</v>
      </c>
      <c r="E94" s="175">
        <v>568627.45</v>
      </c>
      <c r="F94" s="175">
        <v>563725.49</v>
      </c>
      <c r="G94" s="175">
        <v>558823.53</v>
      </c>
      <c r="H94" s="175">
        <v>553921.57</v>
      </c>
      <c r="I94" s="175">
        <v>549019.61</v>
      </c>
      <c r="J94" s="175">
        <v>544117.65</v>
      </c>
      <c r="K94" s="175">
        <v>539215.69</v>
      </c>
      <c r="L94" s="175">
        <v>534313.73</v>
      </c>
      <c r="M94" s="175">
        <v>529411.76</v>
      </c>
      <c r="N94" s="365"/>
      <c r="O94" s="370" t="s">
        <v>211</v>
      </c>
      <c r="P94" s="175">
        <v>583333.33</v>
      </c>
      <c r="Q94" s="175">
        <v>578431.37</v>
      </c>
      <c r="R94" s="175">
        <v>573529.41</v>
      </c>
      <c r="S94" s="175">
        <v>568627.45</v>
      </c>
      <c r="T94" s="175">
        <v>563725.49</v>
      </c>
      <c r="U94" s="175">
        <v>558823.53</v>
      </c>
      <c r="V94" s="175">
        <v>553921.57</v>
      </c>
      <c r="W94" s="175">
        <v>549019.61</v>
      </c>
      <c r="X94" s="175">
        <v>544117.65</v>
      </c>
      <c r="Y94" s="175">
        <v>539215.69</v>
      </c>
      <c r="Z94" s="175">
        <v>534313.73</v>
      </c>
      <c r="AA94" s="175">
        <v>529411.76</v>
      </c>
    </row>
    <row r="95" ht="13.5" customHeight="1">
      <c r="A95" s="188" t="s">
        <v>169</v>
      </c>
      <c r="B95" s="369">
        <v>12175.0</v>
      </c>
      <c r="C95" s="369">
        <v>12206.0</v>
      </c>
      <c r="D95" s="369">
        <v>12236.0</v>
      </c>
      <c r="E95" s="369">
        <v>12267.0</v>
      </c>
      <c r="F95" s="369">
        <v>12298.0</v>
      </c>
      <c r="G95" s="369">
        <v>12328.0</v>
      </c>
      <c r="H95" s="369">
        <v>12359.0</v>
      </c>
      <c r="I95" s="369">
        <v>12389.0</v>
      </c>
      <c r="J95" s="369">
        <v>12420.0</v>
      </c>
      <c r="K95" s="369">
        <v>12451.0</v>
      </c>
      <c r="L95" s="369">
        <v>12479.0</v>
      </c>
      <c r="M95" s="369">
        <v>12510.0</v>
      </c>
      <c r="N95" s="365"/>
      <c r="O95" s="188" t="s">
        <v>169</v>
      </c>
      <c r="P95" s="369">
        <v>12175.0</v>
      </c>
      <c r="Q95" s="369">
        <v>12206.0</v>
      </c>
      <c r="R95" s="369">
        <v>12236.0</v>
      </c>
      <c r="S95" s="369">
        <v>12267.0</v>
      </c>
      <c r="T95" s="369">
        <v>12298.0</v>
      </c>
      <c r="U95" s="369">
        <v>12328.0</v>
      </c>
      <c r="V95" s="369">
        <v>12359.0</v>
      </c>
      <c r="W95" s="369">
        <v>12389.0</v>
      </c>
      <c r="X95" s="369">
        <v>12420.0</v>
      </c>
      <c r="Y95" s="369">
        <v>12451.0</v>
      </c>
      <c r="Z95" s="369">
        <v>12479.0</v>
      </c>
      <c r="AA95" s="369">
        <v>12510.0</v>
      </c>
    </row>
    <row r="96" ht="13.5" customHeight="1">
      <c r="A96" s="370" t="s">
        <v>208</v>
      </c>
      <c r="B96" s="175">
        <v>4901.96</v>
      </c>
      <c r="C96" s="175">
        <v>4901.96</v>
      </c>
      <c r="D96" s="175">
        <v>4901.96</v>
      </c>
      <c r="E96" s="175">
        <v>4901.96</v>
      </c>
      <c r="F96" s="175">
        <v>4901.96</v>
      </c>
      <c r="G96" s="175">
        <v>4901.96</v>
      </c>
      <c r="H96" s="175">
        <v>4901.96</v>
      </c>
      <c r="I96" s="175">
        <v>4901.96</v>
      </c>
      <c r="J96" s="175">
        <v>4901.96</v>
      </c>
      <c r="K96" s="175">
        <v>4901.96</v>
      </c>
      <c r="L96" s="175">
        <v>4901.96</v>
      </c>
      <c r="M96" s="175">
        <v>4901.96</v>
      </c>
      <c r="N96" s="365"/>
      <c r="O96" s="370" t="s">
        <v>208</v>
      </c>
      <c r="P96" s="175">
        <v>4901.96</v>
      </c>
      <c r="Q96" s="175">
        <v>4901.96</v>
      </c>
      <c r="R96" s="175">
        <v>4901.96</v>
      </c>
      <c r="S96" s="175">
        <v>4901.96</v>
      </c>
      <c r="T96" s="175">
        <v>4901.96</v>
      </c>
      <c r="U96" s="175">
        <v>4901.96</v>
      </c>
      <c r="V96" s="175">
        <v>4901.96</v>
      </c>
      <c r="W96" s="175">
        <v>4901.96</v>
      </c>
      <c r="X96" s="175">
        <v>4901.96</v>
      </c>
      <c r="Y96" s="175">
        <v>4901.96</v>
      </c>
      <c r="Z96" s="175">
        <v>4901.96</v>
      </c>
      <c r="AA96" s="175">
        <v>4901.96</v>
      </c>
    </row>
    <row r="97" ht="13.5" customHeight="1">
      <c r="A97" s="370" t="s">
        <v>209</v>
      </c>
      <c r="B97" s="175">
        <v>966.18</v>
      </c>
      <c r="C97" s="175">
        <v>957.23</v>
      </c>
      <c r="D97" s="175">
        <v>948.28</v>
      </c>
      <c r="E97" s="175">
        <v>939.34</v>
      </c>
      <c r="F97" s="175">
        <v>930.39</v>
      </c>
      <c r="G97" s="175">
        <v>921.45</v>
      </c>
      <c r="H97" s="175">
        <v>912.5</v>
      </c>
      <c r="I97" s="175">
        <v>903.55</v>
      </c>
      <c r="J97" s="175">
        <v>894.61</v>
      </c>
      <c r="K97" s="175">
        <v>885.66</v>
      </c>
      <c r="L97" s="175">
        <v>876.72</v>
      </c>
      <c r="M97" s="175">
        <v>867.77</v>
      </c>
      <c r="N97" s="365"/>
      <c r="O97" s="370" t="s">
        <v>209</v>
      </c>
      <c r="P97" s="175">
        <v>966.18</v>
      </c>
      <c r="Q97" s="175">
        <v>957.23</v>
      </c>
      <c r="R97" s="175">
        <v>948.28</v>
      </c>
      <c r="S97" s="175">
        <v>939.34</v>
      </c>
      <c r="T97" s="175">
        <v>930.39</v>
      </c>
      <c r="U97" s="175">
        <v>921.45</v>
      </c>
      <c r="V97" s="175">
        <v>912.5</v>
      </c>
      <c r="W97" s="175">
        <v>903.55</v>
      </c>
      <c r="X97" s="175">
        <v>894.61</v>
      </c>
      <c r="Y97" s="175">
        <v>885.66</v>
      </c>
      <c r="Z97" s="175">
        <v>876.72</v>
      </c>
      <c r="AA97" s="175">
        <v>867.77</v>
      </c>
    </row>
    <row r="98" ht="13.5" customHeight="1">
      <c r="A98" s="370" t="s">
        <v>210</v>
      </c>
      <c r="B98" s="175">
        <v>5868.14</v>
      </c>
      <c r="C98" s="175">
        <v>5859.19</v>
      </c>
      <c r="D98" s="175">
        <v>5850.25</v>
      </c>
      <c r="E98" s="175">
        <v>5841.3</v>
      </c>
      <c r="F98" s="175">
        <v>5832.35</v>
      </c>
      <c r="G98" s="175">
        <v>5823.41</v>
      </c>
      <c r="H98" s="175">
        <v>5814.46</v>
      </c>
      <c r="I98" s="175">
        <v>5805.51</v>
      </c>
      <c r="J98" s="175">
        <v>5796.57</v>
      </c>
      <c r="K98" s="175">
        <v>5787.62</v>
      </c>
      <c r="L98" s="175">
        <v>5778.68</v>
      </c>
      <c r="M98" s="175">
        <v>5769.73</v>
      </c>
      <c r="N98" s="365"/>
      <c r="O98" s="370" t="s">
        <v>210</v>
      </c>
      <c r="P98" s="175">
        <v>5868.14</v>
      </c>
      <c r="Q98" s="175">
        <v>5859.19</v>
      </c>
      <c r="R98" s="175">
        <v>5850.25</v>
      </c>
      <c r="S98" s="175">
        <v>5841.3</v>
      </c>
      <c r="T98" s="175">
        <v>5832.35</v>
      </c>
      <c r="U98" s="175">
        <v>5823.41</v>
      </c>
      <c r="V98" s="175">
        <v>5814.46</v>
      </c>
      <c r="W98" s="175">
        <v>5805.51</v>
      </c>
      <c r="X98" s="175">
        <v>5796.57</v>
      </c>
      <c r="Y98" s="175">
        <v>5787.62</v>
      </c>
      <c r="Z98" s="175">
        <v>5778.68</v>
      </c>
      <c r="AA98" s="175">
        <v>5769.73</v>
      </c>
    </row>
    <row r="99" ht="13.5" customHeight="1">
      <c r="A99" s="370" t="s">
        <v>211</v>
      </c>
      <c r="B99" s="175">
        <v>524509.8</v>
      </c>
      <c r="C99" s="175">
        <v>519607.84</v>
      </c>
      <c r="D99" s="175">
        <v>514705.88</v>
      </c>
      <c r="E99" s="175">
        <v>509803.92</v>
      </c>
      <c r="F99" s="175">
        <v>504901.96</v>
      </c>
      <c r="G99" s="175">
        <v>500000.0</v>
      </c>
      <c r="H99" s="175">
        <v>495098.04</v>
      </c>
      <c r="I99" s="175">
        <v>490196.08</v>
      </c>
      <c r="J99" s="175">
        <v>485294.12</v>
      </c>
      <c r="K99" s="175">
        <v>480392.16</v>
      </c>
      <c r="L99" s="175">
        <v>475490.2</v>
      </c>
      <c r="M99" s="175">
        <v>470588.24</v>
      </c>
      <c r="N99" s="365"/>
      <c r="O99" s="370" t="s">
        <v>211</v>
      </c>
      <c r="P99" s="175">
        <v>524509.8</v>
      </c>
      <c r="Q99" s="175">
        <v>519607.84</v>
      </c>
      <c r="R99" s="175">
        <v>514705.88</v>
      </c>
      <c r="S99" s="175">
        <v>509803.92</v>
      </c>
      <c r="T99" s="175">
        <v>504901.96</v>
      </c>
      <c r="U99" s="175">
        <v>500000.0</v>
      </c>
      <c r="V99" s="175">
        <v>495098.04</v>
      </c>
      <c r="W99" s="175">
        <v>490196.08</v>
      </c>
      <c r="X99" s="175">
        <v>485294.12</v>
      </c>
      <c r="Y99" s="175">
        <v>480392.16</v>
      </c>
      <c r="Z99" s="175">
        <v>475490.2</v>
      </c>
      <c r="AA99" s="175">
        <v>470588.24</v>
      </c>
    </row>
    <row r="100" ht="13.5" customHeight="1">
      <c r="A100" s="188" t="s">
        <v>169</v>
      </c>
      <c r="B100" s="371">
        <v>12540.0</v>
      </c>
      <c r="C100" s="371">
        <v>12571.0</v>
      </c>
      <c r="D100" s="371">
        <v>12601.0</v>
      </c>
      <c r="E100" s="371">
        <v>12632.0</v>
      </c>
      <c r="F100" s="371">
        <v>12663.0</v>
      </c>
      <c r="G100" s="371">
        <v>12693.0</v>
      </c>
      <c r="H100" s="371">
        <v>12724.0</v>
      </c>
      <c r="I100" s="371">
        <v>12754.0</v>
      </c>
      <c r="J100" s="371">
        <v>12785.0</v>
      </c>
      <c r="K100" s="371">
        <v>12816.0</v>
      </c>
      <c r="L100" s="371">
        <v>12844.0</v>
      </c>
      <c r="M100" s="371">
        <v>12875.0</v>
      </c>
      <c r="N100" s="365"/>
      <c r="O100" s="188" t="s">
        <v>169</v>
      </c>
      <c r="P100" s="371">
        <v>12540.0</v>
      </c>
      <c r="Q100" s="371">
        <v>12571.0</v>
      </c>
      <c r="R100" s="371">
        <v>12601.0</v>
      </c>
      <c r="S100" s="371">
        <v>12632.0</v>
      </c>
      <c r="T100" s="371">
        <v>12663.0</v>
      </c>
      <c r="U100" s="371">
        <v>12693.0</v>
      </c>
      <c r="V100" s="371">
        <v>12724.0</v>
      </c>
      <c r="W100" s="371">
        <v>12754.0</v>
      </c>
      <c r="X100" s="371">
        <v>12785.0</v>
      </c>
      <c r="Y100" s="371">
        <v>12816.0</v>
      </c>
      <c r="Z100" s="371">
        <v>12844.0</v>
      </c>
      <c r="AA100" s="371">
        <v>12875.0</v>
      </c>
    </row>
    <row r="101" ht="13.5" customHeight="1">
      <c r="A101" s="370" t="s">
        <v>208</v>
      </c>
      <c r="B101" s="175">
        <v>4901.96</v>
      </c>
      <c r="C101" s="175">
        <v>4901.96</v>
      </c>
      <c r="D101" s="175">
        <v>4901.96</v>
      </c>
      <c r="E101" s="175">
        <v>4901.96</v>
      </c>
      <c r="F101" s="175">
        <v>4901.96</v>
      </c>
      <c r="G101" s="175">
        <v>4901.96</v>
      </c>
      <c r="H101" s="175">
        <v>4901.96</v>
      </c>
      <c r="I101" s="175">
        <v>4901.96</v>
      </c>
      <c r="J101" s="175">
        <v>4901.96</v>
      </c>
      <c r="K101" s="175">
        <v>4901.96</v>
      </c>
      <c r="L101" s="175">
        <v>4901.96</v>
      </c>
      <c r="M101" s="175">
        <v>4901.96</v>
      </c>
      <c r="N101" s="365"/>
      <c r="O101" s="370" t="s">
        <v>208</v>
      </c>
      <c r="P101" s="175">
        <v>4901.96</v>
      </c>
      <c r="Q101" s="175">
        <v>4901.96</v>
      </c>
      <c r="R101" s="175">
        <v>4901.96</v>
      </c>
      <c r="S101" s="175">
        <v>4901.96</v>
      </c>
      <c r="T101" s="175">
        <v>4901.96</v>
      </c>
      <c r="U101" s="175">
        <v>4901.96</v>
      </c>
      <c r="V101" s="175">
        <v>4901.96</v>
      </c>
      <c r="W101" s="175">
        <v>4901.96</v>
      </c>
      <c r="X101" s="175">
        <v>4901.96</v>
      </c>
      <c r="Y101" s="175">
        <v>4901.96</v>
      </c>
      <c r="Z101" s="175">
        <v>4901.96</v>
      </c>
      <c r="AA101" s="175">
        <v>4901.96</v>
      </c>
    </row>
    <row r="102" ht="13.5" customHeight="1">
      <c r="A102" s="370" t="s">
        <v>209</v>
      </c>
      <c r="B102" s="175">
        <v>858.82</v>
      </c>
      <c r="C102" s="175">
        <v>849.88</v>
      </c>
      <c r="D102" s="175">
        <v>840.93</v>
      </c>
      <c r="E102" s="175">
        <v>831.99</v>
      </c>
      <c r="F102" s="175">
        <v>823.04</v>
      </c>
      <c r="G102" s="175">
        <v>814.09</v>
      </c>
      <c r="H102" s="175">
        <v>805.15</v>
      </c>
      <c r="I102" s="175">
        <v>796.2</v>
      </c>
      <c r="J102" s="175">
        <v>787.25</v>
      </c>
      <c r="K102" s="175">
        <v>778.31</v>
      </c>
      <c r="L102" s="175">
        <v>769.36</v>
      </c>
      <c r="M102" s="175">
        <v>760.42</v>
      </c>
      <c r="N102" s="365"/>
      <c r="O102" s="370" t="s">
        <v>209</v>
      </c>
      <c r="P102" s="175">
        <v>858.82</v>
      </c>
      <c r="Q102" s="175">
        <v>849.88</v>
      </c>
      <c r="R102" s="175">
        <v>840.93</v>
      </c>
      <c r="S102" s="175">
        <v>831.99</v>
      </c>
      <c r="T102" s="175">
        <v>823.04</v>
      </c>
      <c r="U102" s="175">
        <v>814.09</v>
      </c>
      <c r="V102" s="175">
        <v>805.15</v>
      </c>
      <c r="W102" s="175">
        <v>796.2</v>
      </c>
      <c r="X102" s="175">
        <v>787.25</v>
      </c>
      <c r="Y102" s="175">
        <v>778.31</v>
      </c>
      <c r="Z102" s="175">
        <v>769.36</v>
      </c>
      <c r="AA102" s="175">
        <v>760.42</v>
      </c>
    </row>
    <row r="103" ht="13.5" customHeight="1">
      <c r="A103" s="370" t="s">
        <v>210</v>
      </c>
      <c r="B103" s="175">
        <v>5760.78</v>
      </c>
      <c r="C103" s="175">
        <v>5751.84</v>
      </c>
      <c r="D103" s="175">
        <v>5742.89</v>
      </c>
      <c r="E103" s="175">
        <v>5733.95</v>
      </c>
      <c r="F103" s="175">
        <v>5725.0</v>
      </c>
      <c r="G103" s="175">
        <v>5716.05</v>
      </c>
      <c r="H103" s="175">
        <v>5707.11</v>
      </c>
      <c r="I103" s="175">
        <v>5698.16</v>
      </c>
      <c r="J103" s="175">
        <v>5689.22</v>
      </c>
      <c r="K103" s="175">
        <v>5680.27</v>
      </c>
      <c r="L103" s="175">
        <v>5671.32</v>
      </c>
      <c r="M103" s="175">
        <v>5662.38</v>
      </c>
      <c r="N103" s="365"/>
      <c r="O103" s="370" t="s">
        <v>210</v>
      </c>
      <c r="P103" s="175">
        <v>5760.78</v>
      </c>
      <c r="Q103" s="175">
        <v>5751.84</v>
      </c>
      <c r="R103" s="175">
        <v>5742.89</v>
      </c>
      <c r="S103" s="175">
        <v>5733.95</v>
      </c>
      <c r="T103" s="175">
        <v>5725.0</v>
      </c>
      <c r="U103" s="175">
        <v>5716.05</v>
      </c>
      <c r="V103" s="175">
        <v>5707.11</v>
      </c>
      <c r="W103" s="175">
        <v>5698.16</v>
      </c>
      <c r="X103" s="175">
        <v>5689.22</v>
      </c>
      <c r="Y103" s="175">
        <v>5680.27</v>
      </c>
      <c r="Z103" s="175">
        <v>5671.32</v>
      </c>
      <c r="AA103" s="175">
        <v>5662.38</v>
      </c>
    </row>
    <row r="104" ht="13.5" customHeight="1">
      <c r="A104" s="370" t="s">
        <v>211</v>
      </c>
      <c r="B104" s="175">
        <v>465686.27</v>
      </c>
      <c r="C104" s="175">
        <v>460784.31</v>
      </c>
      <c r="D104" s="175">
        <v>455882.35</v>
      </c>
      <c r="E104" s="175">
        <v>450980.39</v>
      </c>
      <c r="F104" s="175">
        <v>446078.43</v>
      </c>
      <c r="G104" s="175">
        <v>441176.47</v>
      </c>
      <c r="H104" s="175">
        <v>436274.51</v>
      </c>
      <c r="I104" s="175">
        <v>431372.55</v>
      </c>
      <c r="J104" s="175">
        <v>426470.59</v>
      </c>
      <c r="K104" s="175">
        <v>421568.63</v>
      </c>
      <c r="L104" s="175">
        <v>416666.67</v>
      </c>
      <c r="M104" s="175">
        <v>411764.71</v>
      </c>
      <c r="N104" s="365"/>
      <c r="O104" s="370" t="s">
        <v>211</v>
      </c>
      <c r="P104" s="175">
        <v>465686.27</v>
      </c>
      <c r="Q104" s="175">
        <v>460784.31</v>
      </c>
      <c r="R104" s="175">
        <v>455882.35</v>
      </c>
      <c r="S104" s="175">
        <v>450980.39</v>
      </c>
      <c r="T104" s="175">
        <v>446078.43</v>
      </c>
      <c r="U104" s="175">
        <v>441176.47</v>
      </c>
      <c r="V104" s="175">
        <v>436274.51</v>
      </c>
      <c r="W104" s="175">
        <v>431372.55</v>
      </c>
      <c r="X104" s="175">
        <v>426470.59</v>
      </c>
      <c r="Y104" s="175">
        <v>421568.63</v>
      </c>
      <c r="Z104" s="175">
        <v>416666.67</v>
      </c>
      <c r="AA104" s="175">
        <v>411764.71</v>
      </c>
    </row>
    <row r="105" ht="13.5" customHeight="1">
      <c r="A105" s="188" t="s">
        <v>169</v>
      </c>
      <c r="B105" s="369">
        <v>11079.0</v>
      </c>
      <c r="C105" s="369">
        <v>11110.0</v>
      </c>
      <c r="D105" s="369">
        <v>11140.0</v>
      </c>
      <c r="E105" s="369">
        <v>11171.0</v>
      </c>
      <c r="F105" s="369">
        <v>11202.0</v>
      </c>
      <c r="G105" s="369">
        <v>11232.0</v>
      </c>
      <c r="H105" s="369">
        <v>11263.0</v>
      </c>
      <c r="I105" s="369">
        <v>11293.0</v>
      </c>
      <c r="J105" s="369">
        <v>11324.0</v>
      </c>
      <c r="K105" s="369">
        <v>11355.0</v>
      </c>
      <c r="L105" s="369">
        <v>11383.0</v>
      </c>
      <c r="M105" s="369">
        <v>11414.0</v>
      </c>
      <c r="N105" s="365"/>
      <c r="O105" s="188" t="s">
        <v>169</v>
      </c>
      <c r="P105" s="369">
        <v>11079.0</v>
      </c>
      <c r="Q105" s="369">
        <v>11110.0</v>
      </c>
      <c r="R105" s="369">
        <v>11140.0</v>
      </c>
      <c r="S105" s="369">
        <v>11171.0</v>
      </c>
      <c r="T105" s="369">
        <v>11202.0</v>
      </c>
      <c r="U105" s="369">
        <v>11232.0</v>
      </c>
      <c r="V105" s="369">
        <v>11263.0</v>
      </c>
      <c r="W105" s="369">
        <v>11293.0</v>
      </c>
      <c r="X105" s="369">
        <v>11324.0</v>
      </c>
      <c r="Y105" s="369">
        <v>11355.0</v>
      </c>
      <c r="Z105" s="369">
        <v>11383.0</v>
      </c>
      <c r="AA105" s="369">
        <v>11414.0</v>
      </c>
    </row>
    <row r="106" ht="13.5" customHeight="1">
      <c r="A106" s="370" t="s">
        <v>208</v>
      </c>
      <c r="B106" s="175">
        <v>4901.96</v>
      </c>
      <c r="C106" s="175">
        <v>4901.96</v>
      </c>
      <c r="D106" s="175">
        <v>4901.96</v>
      </c>
      <c r="E106" s="175">
        <v>4901.96</v>
      </c>
      <c r="F106" s="175">
        <v>4901.96</v>
      </c>
      <c r="G106" s="175">
        <v>4901.96</v>
      </c>
      <c r="H106" s="175">
        <v>4901.96</v>
      </c>
      <c r="I106" s="175">
        <v>4901.96</v>
      </c>
      <c r="J106" s="175">
        <v>4901.96</v>
      </c>
      <c r="K106" s="175">
        <v>4901.96</v>
      </c>
      <c r="L106" s="175">
        <v>4901.96</v>
      </c>
      <c r="M106" s="175">
        <v>4901.96</v>
      </c>
      <c r="N106" s="365"/>
      <c r="O106" s="370" t="s">
        <v>208</v>
      </c>
      <c r="P106" s="175">
        <v>4901.96</v>
      </c>
      <c r="Q106" s="175">
        <v>4901.96</v>
      </c>
      <c r="R106" s="175">
        <v>4901.96</v>
      </c>
      <c r="S106" s="175">
        <v>4901.96</v>
      </c>
      <c r="T106" s="175">
        <v>4901.96</v>
      </c>
      <c r="U106" s="175">
        <v>4901.96</v>
      </c>
      <c r="V106" s="175">
        <v>4901.96</v>
      </c>
      <c r="W106" s="175">
        <v>4901.96</v>
      </c>
      <c r="X106" s="175">
        <v>4901.96</v>
      </c>
      <c r="Y106" s="175">
        <v>4901.96</v>
      </c>
      <c r="Z106" s="175">
        <v>4901.96</v>
      </c>
      <c r="AA106" s="175">
        <v>4901.96</v>
      </c>
    </row>
    <row r="107" ht="13.5" customHeight="1">
      <c r="A107" s="370" t="s">
        <v>209</v>
      </c>
      <c r="B107" s="175">
        <v>1288.24</v>
      </c>
      <c r="C107" s="175">
        <v>1279.29</v>
      </c>
      <c r="D107" s="175">
        <v>1270.34</v>
      </c>
      <c r="E107" s="175">
        <v>1261.4</v>
      </c>
      <c r="F107" s="175">
        <v>1252.45</v>
      </c>
      <c r="G107" s="175">
        <v>1243.5</v>
      </c>
      <c r="H107" s="175">
        <v>1234.56</v>
      </c>
      <c r="I107" s="175">
        <v>1225.61</v>
      </c>
      <c r="J107" s="175">
        <v>1216.67</v>
      </c>
      <c r="K107" s="175">
        <v>1207.72</v>
      </c>
      <c r="L107" s="175">
        <v>1198.77</v>
      </c>
      <c r="M107" s="175">
        <v>1189.83</v>
      </c>
      <c r="N107" s="365"/>
      <c r="O107" s="370" t="s">
        <v>209</v>
      </c>
      <c r="P107" s="175">
        <v>1288.24</v>
      </c>
      <c r="Q107" s="175">
        <v>1279.29</v>
      </c>
      <c r="R107" s="175">
        <v>1270.34</v>
      </c>
      <c r="S107" s="175">
        <v>1261.4</v>
      </c>
      <c r="T107" s="175">
        <v>1252.45</v>
      </c>
      <c r="U107" s="175">
        <v>1243.5</v>
      </c>
      <c r="V107" s="175">
        <v>1234.56</v>
      </c>
      <c r="W107" s="175">
        <v>1225.61</v>
      </c>
      <c r="X107" s="175">
        <v>1216.67</v>
      </c>
      <c r="Y107" s="175">
        <v>1207.72</v>
      </c>
      <c r="Z107" s="175">
        <v>1198.77</v>
      </c>
      <c r="AA107" s="175">
        <v>1189.83</v>
      </c>
    </row>
    <row r="108" ht="13.5" customHeight="1">
      <c r="A108" s="370" t="s">
        <v>210</v>
      </c>
      <c r="B108" s="175">
        <v>6190.2</v>
      </c>
      <c r="C108" s="175">
        <v>6181.25</v>
      </c>
      <c r="D108" s="175">
        <v>6172.3</v>
      </c>
      <c r="E108" s="175">
        <v>6163.36</v>
      </c>
      <c r="F108" s="175">
        <v>6154.41</v>
      </c>
      <c r="G108" s="175">
        <v>6145.47</v>
      </c>
      <c r="H108" s="175">
        <v>6136.52</v>
      </c>
      <c r="I108" s="175">
        <v>6127.57</v>
      </c>
      <c r="J108" s="175">
        <v>6118.63</v>
      </c>
      <c r="K108" s="175">
        <v>6109.68</v>
      </c>
      <c r="L108" s="175">
        <v>6100.74</v>
      </c>
      <c r="M108" s="175">
        <v>6091.79</v>
      </c>
      <c r="N108" s="365"/>
      <c r="O108" s="370" t="s">
        <v>210</v>
      </c>
      <c r="P108" s="175">
        <v>6190.2</v>
      </c>
      <c r="Q108" s="175">
        <v>6181.25</v>
      </c>
      <c r="R108" s="175">
        <v>6172.3</v>
      </c>
      <c r="S108" s="175">
        <v>6163.36</v>
      </c>
      <c r="T108" s="175">
        <v>6154.41</v>
      </c>
      <c r="U108" s="175">
        <v>6145.47</v>
      </c>
      <c r="V108" s="175">
        <v>6136.52</v>
      </c>
      <c r="W108" s="175">
        <v>6127.57</v>
      </c>
      <c r="X108" s="175">
        <v>6118.63</v>
      </c>
      <c r="Y108" s="175">
        <v>6109.68</v>
      </c>
      <c r="Z108" s="175">
        <v>6100.74</v>
      </c>
      <c r="AA108" s="175">
        <v>6091.79</v>
      </c>
    </row>
    <row r="109" ht="13.5" customHeight="1">
      <c r="A109" s="370" t="s">
        <v>211</v>
      </c>
      <c r="B109" s="175">
        <v>700980.39</v>
      </c>
      <c r="C109" s="175">
        <v>696078.43</v>
      </c>
      <c r="D109" s="175">
        <v>691176.47</v>
      </c>
      <c r="E109" s="175">
        <v>686274.51</v>
      </c>
      <c r="F109" s="175">
        <v>681372.55</v>
      </c>
      <c r="G109" s="175">
        <v>676470.59</v>
      </c>
      <c r="H109" s="175">
        <v>671568.63</v>
      </c>
      <c r="I109" s="175">
        <v>666666.67</v>
      </c>
      <c r="J109" s="175">
        <v>661764.71</v>
      </c>
      <c r="K109" s="175">
        <v>656862.75</v>
      </c>
      <c r="L109" s="175">
        <v>651960.78</v>
      </c>
      <c r="M109" s="175">
        <v>647058.82</v>
      </c>
      <c r="N109" s="365"/>
      <c r="O109" s="370" t="s">
        <v>211</v>
      </c>
      <c r="P109" s="175">
        <v>700980.39</v>
      </c>
      <c r="Q109" s="175">
        <v>696078.43</v>
      </c>
      <c r="R109" s="175">
        <v>691176.47</v>
      </c>
      <c r="S109" s="175">
        <v>686274.51</v>
      </c>
      <c r="T109" s="175">
        <v>681372.55</v>
      </c>
      <c r="U109" s="175">
        <v>676470.59</v>
      </c>
      <c r="V109" s="175">
        <v>671568.63</v>
      </c>
      <c r="W109" s="175">
        <v>666666.67</v>
      </c>
      <c r="X109" s="175">
        <v>661764.71</v>
      </c>
      <c r="Y109" s="175">
        <v>656862.75</v>
      </c>
      <c r="Z109" s="175">
        <v>651960.78</v>
      </c>
      <c r="AA109" s="175">
        <v>647058.82</v>
      </c>
    </row>
    <row r="110" ht="13.5" customHeight="1">
      <c r="A110" s="188" t="s">
        <v>169</v>
      </c>
      <c r="B110" s="369">
        <v>11444.0</v>
      </c>
      <c r="C110" s="369">
        <v>11475.0</v>
      </c>
      <c r="D110" s="369">
        <v>11505.0</v>
      </c>
      <c r="E110" s="369">
        <v>11536.0</v>
      </c>
      <c r="F110" s="369">
        <v>11567.0</v>
      </c>
      <c r="G110" s="369">
        <v>11597.0</v>
      </c>
      <c r="H110" s="369">
        <v>11628.0</v>
      </c>
      <c r="I110" s="369">
        <v>11658.0</v>
      </c>
      <c r="J110" s="369">
        <v>11689.0</v>
      </c>
      <c r="K110" s="369">
        <v>11720.0</v>
      </c>
      <c r="L110" s="369">
        <v>11749.0</v>
      </c>
      <c r="M110" s="369">
        <v>11780.0</v>
      </c>
      <c r="N110" s="365"/>
      <c r="O110" s="188" t="s">
        <v>169</v>
      </c>
      <c r="P110" s="369">
        <v>11444.0</v>
      </c>
      <c r="Q110" s="369">
        <v>11475.0</v>
      </c>
      <c r="R110" s="369">
        <v>11505.0</v>
      </c>
      <c r="S110" s="369">
        <v>11536.0</v>
      </c>
      <c r="T110" s="369">
        <v>11567.0</v>
      </c>
      <c r="U110" s="369">
        <v>11597.0</v>
      </c>
      <c r="V110" s="369">
        <v>11628.0</v>
      </c>
      <c r="W110" s="369">
        <v>11658.0</v>
      </c>
      <c r="X110" s="369">
        <v>11689.0</v>
      </c>
      <c r="Y110" s="369">
        <v>11720.0</v>
      </c>
      <c r="Z110" s="369">
        <v>11749.0</v>
      </c>
      <c r="AA110" s="369">
        <v>11780.0</v>
      </c>
    </row>
    <row r="111" ht="13.5" customHeight="1">
      <c r="A111" s="370" t="s">
        <v>208</v>
      </c>
      <c r="B111" s="175">
        <v>4901.96</v>
      </c>
      <c r="C111" s="175">
        <v>4901.96</v>
      </c>
      <c r="D111" s="175">
        <v>4901.96</v>
      </c>
      <c r="E111" s="175">
        <v>4901.96</v>
      </c>
      <c r="F111" s="175">
        <v>4901.96</v>
      </c>
      <c r="G111" s="175">
        <v>4901.96</v>
      </c>
      <c r="H111" s="175">
        <v>4901.96</v>
      </c>
      <c r="I111" s="175">
        <v>4901.96</v>
      </c>
      <c r="J111" s="175">
        <v>4901.96</v>
      </c>
      <c r="K111" s="175">
        <v>4901.96</v>
      </c>
      <c r="L111" s="175">
        <v>4901.96</v>
      </c>
      <c r="M111" s="175">
        <v>4901.96</v>
      </c>
      <c r="N111" s="365"/>
      <c r="O111" s="370" t="s">
        <v>208</v>
      </c>
      <c r="P111" s="175">
        <v>4901.96</v>
      </c>
      <c r="Q111" s="175">
        <v>4901.96</v>
      </c>
      <c r="R111" s="175">
        <v>4901.96</v>
      </c>
      <c r="S111" s="175">
        <v>4901.96</v>
      </c>
      <c r="T111" s="175">
        <v>4901.96</v>
      </c>
      <c r="U111" s="175">
        <v>4901.96</v>
      </c>
      <c r="V111" s="175">
        <v>4901.96</v>
      </c>
      <c r="W111" s="175">
        <v>4901.96</v>
      </c>
      <c r="X111" s="175">
        <v>4901.96</v>
      </c>
      <c r="Y111" s="175">
        <v>4901.96</v>
      </c>
      <c r="Z111" s="175">
        <v>4901.96</v>
      </c>
      <c r="AA111" s="175">
        <v>4901.96</v>
      </c>
    </row>
    <row r="112" ht="13.5" customHeight="1">
      <c r="A112" s="370" t="s">
        <v>209</v>
      </c>
      <c r="B112" s="175">
        <v>1180.88</v>
      </c>
      <c r="C112" s="175">
        <v>1171.94</v>
      </c>
      <c r="D112" s="175">
        <v>1162.99</v>
      </c>
      <c r="E112" s="175">
        <v>1154.04</v>
      </c>
      <c r="F112" s="175">
        <v>1145.1</v>
      </c>
      <c r="G112" s="175">
        <v>1136.15</v>
      </c>
      <c r="H112" s="175">
        <v>1127.21</v>
      </c>
      <c r="I112" s="175">
        <v>1118.26</v>
      </c>
      <c r="J112" s="175">
        <v>1109.31</v>
      </c>
      <c r="K112" s="175">
        <v>1100.37</v>
      </c>
      <c r="L112" s="175">
        <v>1091.42</v>
      </c>
      <c r="M112" s="175">
        <v>1082.48</v>
      </c>
      <c r="N112" s="365"/>
      <c r="O112" s="370" t="s">
        <v>209</v>
      </c>
      <c r="P112" s="175">
        <v>1180.88</v>
      </c>
      <c r="Q112" s="175">
        <v>1171.94</v>
      </c>
      <c r="R112" s="175">
        <v>1162.99</v>
      </c>
      <c r="S112" s="175">
        <v>1154.04</v>
      </c>
      <c r="T112" s="175">
        <v>1145.1</v>
      </c>
      <c r="U112" s="175">
        <v>1136.15</v>
      </c>
      <c r="V112" s="175">
        <v>1127.21</v>
      </c>
      <c r="W112" s="175">
        <v>1118.26</v>
      </c>
      <c r="X112" s="175">
        <v>1109.31</v>
      </c>
      <c r="Y112" s="175">
        <v>1100.37</v>
      </c>
      <c r="Z112" s="175">
        <v>1091.42</v>
      </c>
      <c r="AA112" s="175">
        <v>1082.48</v>
      </c>
    </row>
    <row r="113" ht="13.5" customHeight="1">
      <c r="A113" s="370" t="s">
        <v>210</v>
      </c>
      <c r="B113" s="175">
        <v>6082.84</v>
      </c>
      <c r="C113" s="175">
        <v>6073.9</v>
      </c>
      <c r="D113" s="175">
        <v>6064.95</v>
      </c>
      <c r="E113" s="175">
        <v>6056.0</v>
      </c>
      <c r="F113" s="175">
        <v>6047.06</v>
      </c>
      <c r="G113" s="175">
        <v>6038.11</v>
      </c>
      <c r="H113" s="175">
        <v>6029.17</v>
      </c>
      <c r="I113" s="175">
        <v>6020.22</v>
      </c>
      <c r="J113" s="175">
        <v>6011.27</v>
      </c>
      <c r="K113" s="175">
        <v>6002.33</v>
      </c>
      <c r="L113" s="175">
        <v>5993.38</v>
      </c>
      <c r="M113" s="175">
        <v>5984.44</v>
      </c>
      <c r="N113" s="365"/>
      <c r="O113" s="370" t="s">
        <v>210</v>
      </c>
      <c r="P113" s="175">
        <v>6082.84</v>
      </c>
      <c r="Q113" s="175">
        <v>6073.9</v>
      </c>
      <c r="R113" s="175">
        <v>6064.95</v>
      </c>
      <c r="S113" s="175">
        <v>6056.0</v>
      </c>
      <c r="T113" s="175">
        <v>6047.06</v>
      </c>
      <c r="U113" s="175">
        <v>6038.11</v>
      </c>
      <c r="V113" s="175">
        <v>6029.17</v>
      </c>
      <c r="W113" s="175">
        <v>6020.22</v>
      </c>
      <c r="X113" s="175">
        <v>6011.27</v>
      </c>
      <c r="Y113" s="175">
        <v>6002.33</v>
      </c>
      <c r="Z113" s="175">
        <v>5993.38</v>
      </c>
      <c r="AA113" s="175">
        <v>5984.44</v>
      </c>
    </row>
    <row r="114" ht="13.5" customHeight="1">
      <c r="A114" s="370" t="s">
        <v>211</v>
      </c>
      <c r="B114" s="175">
        <v>642156.86</v>
      </c>
      <c r="C114" s="175">
        <v>637254.9</v>
      </c>
      <c r="D114" s="175">
        <v>632352.94</v>
      </c>
      <c r="E114" s="175">
        <v>627450.98</v>
      </c>
      <c r="F114" s="175">
        <v>622549.02</v>
      </c>
      <c r="G114" s="175">
        <v>617647.06</v>
      </c>
      <c r="H114" s="175">
        <v>612745.1</v>
      </c>
      <c r="I114" s="175">
        <v>607843.14</v>
      </c>
      <c r="J114" s="175">
        <v>602941.18</v>
      </c>
      <c r="K114" s="175">
        <v>598039.22</v>
      </c>
      <c r="L114" s="175">
        <v>593137.25</v>
      </c>
      <c r="M114" s="175">
        <v>588235.29</v>
      </c>
      <c r="N114" s="365"/>
      <c r="O114" s="370" t="s">
        <v>211</v>
      </c>
      <c r="P114" s="175">
        <v>642156.86</v>
      </c>
      <c r="Q114" s="175">
        <v>637254.9</v>
      </c>
      <c r="R114" s="175">
        <v>632352.94</v>
      </c>
      <c r="S114" s="175">
        <v>627450.98</v>
      </c>
      <c r="T114" s="175">
        <v>622549.02</v>
      </c>
      <c r="U114" s="175">
        <v>617647.06</v>
      </c>
      <c r="V114" s="175">
        <v>612745.1</v>
      </c>
      <c r="W114" s="175">
        <v>607843.14</v>
      </c>
      <c r="X114" s="175">
        <v>602941.18</v>
      </c>
      <c r="Y114" s="175">
        <v>598039.22</v>
      </c>
      <c r="Z114" s="175">
        <v>593137.25</v>
      </c>
      <c r="AA114" s="175">
        <v>588235.29</v>
      </c>
    </row>
    <row r="115" ht="13.5" customHeight="1">
      <c r="A115" s="188" t="s">
        <v>169</v>
      </c>
      <c r="B115" s="369">
        <v>11810.0</v>
      </c>
      <c r="C115" s="369">
        <v>11841.0</v>
      </c>
      <c r="D115" s="369">
        <v>11871.0</v>
      </c>
      <c r="E115" s="369">
        <v>11902.0</v>
      </c>
      <c r="F115" s="369">
        <v>11933.0</v>
      </c>
      <c r="G115" s="369">
        <v>11963.0</v>
      </c>
      <c r="H115" s="369">
        <v>11994.0</v>
      </c>
      <c r="I115" s="369">
        <v>12024.0</v>
      </c>
      <c r="J115" s="369">
        <v>12055.0</v>
      </c>
      <c r="K115" s="369">
        <v>12086.0</v>
      </c>
      <c r="L115" s="369">
        <v>12114.0</v>
      </c>
      <c r="M115" s="369">
        <v>12145.0</v>
      </c>
      <c r="N115" s="365"/>
      <c r="O115" s="188" t="s">
        <v>169</v>
      </c>
      <c r="P115" s="369">
        <v>11810.0</v>
      </c>
      <c r="Q115" s="369">
        <v>11841.0</v>
      </c>
      <c r="R115" s="369">
        <v>11871.0</v>
      </c>
      <c r="S115" s="369">
        <v>11902.0</v>
      </c>
      <c r="T115" s="369">
        <v>11933.0</v>
      </c>
      <c r="U115" s="369">
        <v>11963.0</v>
      </c>
      <c r="V115" s="369">
        <v>11994.0</v>
      </c>
      <c r="W115" s="369">
        <v>12024.0</v>
      </c>
      <c r="X115" s="369">
        <v>12055.0</v>
      </c>
      <c r="Y115" s="369">
        <v>12086.0</v>
      </c>
      <c r="Z115" s="369">
        <v>12114.0</v>
      </c>
      <c r="AA115" s="369">
        <v>12145.0</v>
      </c>
    </row>
    <row r="116" ht="13.5" customHeight="1">
      <c r="A116" s="370" t="s">
        <v>208</v>
      </c>
      <c r="B116" s="175">
        <v>4901.96</v>
      </c>
      <c r="C116" s="175">
        <v>4901.96</v>
      </c>
      <c r="D116" s="175">
        <v>4901.96</v>
      </c>
      <c r="E116" s="175">
        <v>4901.96</v>
      </c>
      <c r="F116" s="175">
        <v>4901.96</v>
      </c>
      <c r="G116" s="175">
        <v>4901.96</v>
      </c>
      <c r="H116" s="175">
        <v>4901.96</v>
      </c>
      <c r="I116" s="175">
        <v>4901.96</v>
      </c>
      <c r="J116" s="175">
        <v>4901.96</v>
      </c>
      <c r="K116" s="175">
        <v>4901.96</v>
      </c>
      <c r="L116" s="175">
        <v>4901.96</v>
      </c>
      <c r="M116" s="175">
        <v>4901.96</v>
      </c>
      <c r="N116" s="365"/>
      <c r="O116" s="370" t="s">
        <v>208</v>
      </c>
      <c r="P116" s="175">
        <v>4901.96</v>
      </c>
      <c r="Q116" s="175">
        <v>4901.96</v>
      </c>
      <c r="R116" s="175">
        <v>4901.96</v>
      </c>
      <c r="S116" s="175">
        <v>4901.96</v>
      </c>
      <c r="T116" s="175">
        <v>4901.96</v>
      </c>
      <c r="U116" s="175">
        <v>4901.96</v>
      </c>
      <c r="V116" s="175">
        <v>4901.96</v>
      </c>
      <c r="W116" s="175">
        <v>4901.96</v>
      </c>
      <c r="X116" s="175">
        <v>4901.96</v>
      </c>
      <c r="Y116" s="175">
        <v>4901.96</v>
      </c>
      <c r="Z116" s="175">
        <v>4901.96</v>
      </c>
      <c r="AA116" s="175">
        <v>4901.96</v>
      </c>
    </row>
    <row r="117" ht="13.5" customHeight="1">
      <c r="A117" s="370" t="s">
        <v>209</v>
      </c>
      <c r="B117" s="175">
        <v>1073.53</v>
      </c>
      <c r="C117" s="175">
        <v>1064.58</v>
      </c>
      <c r="D117" s="175">
        <v>1055.64</v>
      </c>
      <c r="E117" s="175">
        <v>1046.69</v>
      </c>
      <c r="F117" s="175">
        <v>1037.75</v>
      </c>
      <c r="G117" s="175">
        <v>1028.8</v>
      </c>
      <c r="H117" s="175">
        <v>1019.85</v>
      </c>
      <c r="I117" s="175">
        <v>1010.91</v>
      </c>
      <c r="J117" s="175">
        <v>1001.96</v>
      </c>
      <c r="K117" s="175">
        <v>993.01</v>
      </c>
      <c r="L117" s="175">
        <v>984.07</v>
      </c>
      <c r="M117" s="175">
        <v>975.12</v>
      </c>
      <c r="N117" s="365"/>
      <c r="O117" s="370" t="s">
        <v>209</v>
      </c>
      <c r="P117" s="175">
        <v>1073.53</v>
      </c>
      <c r="Q117" s="175">
        <v>1064.58</v>
      </c>
      <c r="R117" s="175">
        <v>1055.64</v>
      </c>
      <c r="S117" s="175">
        <v>1046.69</v>
      </c>
      <c r="T117" s="175">
        <v>1037.75</v>
      </c>
      <c r="U117" s="175">
        <v>1028.8</v>
      </c>
      <c r="V117" s="175">
        <v>1019.85</v>
      </c>
      <c r="W117" s="175">
        <v>1010.91</v>
      </c>
      <c r="X117" s="175">
        <v>1001.96</v>
      </c>
      <c r="Y117" s="175">
        <v>993.01</v>
      </c>
      <c r="Z117" s="175">
        <v>984.07</v>
      </c>
      <c r="AA117" s="175">
        <v>975.12</v>
      </c>
    </row>
    <row r="118" ht="13.5" customHeight="1">
      <c r="A118" s="370" t="s">
        <v>210</v>
      </c>
      <c r="B118" s="175">
        <v>5975.49</v>
      </c>
      <c r="C118" s="175">
        <v>5966.54</v>
      </c>
      <c r="D118" s="175">
        <v>5957.6</v>
      </c>
      <c r="E118" s="175">
        <v>5948.65</v>
      </c>
      <c r="F118" s="175">
        <v>5939.71</v>
      </c>
      <c r="G118" s="175">
        <v>5930.76</v>
      </c>
      <c r="H118" s="175">
        <v>5921.81</v>
      </c>
      <c r="I118" s="175">
        <v>5912.87</v>
      </c>
      <c r="J118" s="175">
        <v>5903.92</v>
      </c>
      <c r="K118" s="175">
        <v>5894.98</v>
      </c>
      <c r="L118" s="175">
        <v>5886.03</v>
      </c>
      <c r="M118" s="175">
        <v>5877.08</v>
      </c>
      <c r="N118" s="365"/>
      <c r="O118" s="370" t="s">
        <v>210</v>
      </c>
      <c r="P118" s="175">
        <v>5975.49</v>
      </c>
      <c r="Q118" s="175">
        <v>5966.54</v>
      </c>
      <c r="R118" s="175">
        <v>5957.6</v>
      </c>
      <c r="S118" s="175">
        <v>5948.65</v>
      </c>
      <c r="T118" s="175">
        <v>5939.71</v>
      </c>
      <c r="U118" s="175">
        <v>5930.76</v>
      </c>
      <c r="V118" s="175">
        <v>5921.81</v>
      </c>
      <c r="W118" s="175">
        <v>5912.87</v>
      </c>
      <c r="X118" s="175">
        <v>5903.92</v>
      </c>
      <c r="Y118" s="175">
        <v>5894.98</v>
      </c>
      <c r="Z118" s="175">
        <v>5886.03</v>
      </c>
      <c r="AA118" s="175">
        <v>5877.08</v>
      </c>
    </row>
    <row r="119" ht="13.5" customHeight="1">
      <c r="A119" s="370" t="s">
        <v>211</v>
      </c>
      <c r="B119" s="175">
        <v>583333.33</v>
      </c>
      <c r="C119" s="175">
        <v>578431.37</v>
      </c>
      <c r="D119" s="175">
        <v>573529.41</v>
      </c>
      <c r="E119" s="175">
        <v>568627.45</v>
      </c>
      <c r="F119" s="175">
        <v>563725.49</v>
      </c>
      <c r="G119" s="175">
        <v>558823.53</v>
      </c>
      <c r="H119" s="175">
        <v>553921.57</v>
      </c>
      <c r="I119" s="175">
        <v>549019.61</v>
      </c>
      <c r="J119" s="175">
        <v>544117.65</v>
      </c>
      <c r="K119" s="175">
        <v>539215.69</v>
      </c>
      <c r="L119" s="175">
        <v>534313.73</v>
      </c>
      <c r="M119" s="175">
        <v>529411.76</v>
      </c>
      <c r="N119" s="365"/>
      <c r="O119" s="370" t="s">
        <v>211</v>
      </c>
      <c r="P119" s="175">
        <v>583333.33</v>
      </c>
      <c r="Q119" s="175">
        <v>578431.37</v>
      </c>
      <c r="R119" s="175">
        <v>573529.41</v>
      </c>
      <c r="S119" s="175">
        <v>568627.45</v>
      </c>
      <c r="T119" s="175">
        <v>563725.49</v>
      </c>
      <c r="U119" s="175">
        <v>558823.53</v>
      </c>
      <c r="V119" s="175">
        <v>553921.57</v>
      </c>
      <c r="W119" s="175">
        <v>549019.61</v>
      </c>
      <c r="X119" s="175">
        <v>544117.65</v>
      </c>
      <c r="Y119" s="175">
        <v>539215.69</v>
      </c>
      <c r="Z119" s="175">
        <v>534313.73</v>
      </c>
      <c r="AA119" s="175">
        <v>529411.76</v>
      </c>
    </row>
    <row r="120" ht="13.5" customHeight="1">
      <c r="A120" s="188" t="s">
        <v>169</v>
      </c>
      <c r="B120" s="369">
        <v>12175.0</v>
      </c>
      <c r="C120" s="369">
        <v>12206.0</v>
      </c>
      <c r="D120" s="369">
        <v>12236.0</v>
      </c>
      <c r="E120" s="369">
        <v>12267.0</v>
      </c>
      <c r="F120" s="369">
        <v>12298.0</v>
      </c>
      <c r="G120" s="369">
        <v>12328.0</v>
      </c>
      <c r="H120" s="369">
        <v>12359.0</v>
      </c>
      <c r="I120" s="369">
        <v>12389.0</v>
      </c>
      <c r="J120" s="369">
        <v>12420.0</v>
      </c>
      <c r="K120" s="369">
        <v>12451.0</v>
      </c>
      <c r="L120" s="369">
        <v>12479.0</v>
      </c>
      <c r="M120" s="369">
        <v>12510.0</v>
      </c>
      <c r="N120" s="365"/>
      <c r="O120" s="188" t="s">
        <v>169</v>
      </c>
      <c r="P120" s="369">
        <v>12175.0</v>
      </c>
      <c r="Q120" s="369">
        <v>12206.0</v>
      </c>
      <c r="R120" s="369">
        <v>12236.0</v>
      </c>
      <c r="S120" s="369">
        <v>12267.0</v>
      </c>
      <c r="T120" s="369">
        <v>12298.0</v>
      </c>
      <c r="U120" s="369">
        <v>12328.0</v>
      </c>
      <c r="V120" s="369">
        <v>12359.0</v>
      </c>
      <c r="W120" s="369">
        <v>12389.0</v>
      </c>
      <c r="X120" s="369">
        <v>12420.0</v>
      </c>
      <c r="Y120" s="369">
        <v>12451.0</v>
      </c>
      <c r="Z120" s="369">
        <v>12479.0</v>
      </c>
      <c r="AA120" s="369">
        <v>12510.0</v>
      </c>
    </row>
    <row r="121" ht="13.5" customHeight="1">
      <c r="A121" s="370" t="s">
        <v>208</v>
      </c>
      <c r="B121" s="175">
        <v>4901.96</v>
      </c>
      <c r="C121" s="175">
        <v>4901.96</v>
      </c>
      <c r="D121" s="175">
        <v>4901.96</v>
      </c>
      <c r="E121" s="175">
        <v>4901.96</v>
      </c>
      <c r="F121" s="175">
        <v>4901.96</v>
      </c>
      <c r="G121" s="175">
        <v>4901.96</v>
      </c>
      <c r="H121" s="175">
        <v>4901.96</v>
      </c>
      <c r="I121" s="175">
        <v>4901.96</v>
      </c>
      <c r="J121" s="175">
        <v>4901.96</v>
      </c>
      <c r="K121" s="175">
        <v>4901.96</v>
      </c>
      <c r="L121" s="175">
        <v>4901.96</v>
      </c>
      <c r="M121" s="175">
        <v>4901.96</v>
      </c>
      <c r="N121" s="365"/>
      <c r="O121" s="370" t="s">
        <v>208</v>
      </c>
      <c r="P121" s="175">
        <v>4901.96</v>
      </c>
      <c r="Q121" s="175">
        <v>4901.96</v>
      </c>
      <c r="R121" s="175">
        <v>4901.96</v>
      </c>
      <c r="S121" s="175">
        <v>4901.96</v>
      </c>
      <c r="T121" s="175">
        <v>4901.96</v>
      </c>
      <c r="U121" s="175">
        <v>4901.96</v>
      </c>
      <c r="V121" s="175">
        <v>4901.96</v>
      </c>
      <c r="W121" s="175">
        <v>4901.96</v>
      </c>
      <c r="X121" s="175">
        <v>4901.96</v>
      </c>
      <c r="Y121" s="175">
        <v>4901.96</v>
      </c>
      <c r="Z121" s="175">
        <v>4901.96</v>
      </c>
      <c r="AA121" s="175">
        <v>4901.96</v>
      </c>
    </row>
    <row r="122" ht="13.5" customHeight="1">
      <c r="A122" s="370" t="s">
        <v>209</v>
      </c>
      <c r="B122" s="175">
        <v>966.18</v>
      </c>
      <c r="C122" s="175">
        <v>957.23</v>
      </c>
      <c r="D122" s="175">
        <v>948.28</v>
      </c>
      <c r="E122" s="175">
        <v>939.34</v>
      </c>
      <c r="F122" s="175">
        <v>930.39</v>
      </c>
      <c r="G122" s="175">
        <v>921.45</v>
      </c>
      <c r="H122" s="175">
        <v>912.5</v>
      </c>
      <c r="I122" s="175">
        <v>903.55</v>
      </c>
      <c r="J122" s="175">
        <v>894.61</v>
      </c>
      <c r="K122" s="175">
        <v>885.66</v>
      </c>
      <c r="L122" s="175">
        <v>876.72</v>
      </c>
      <c r="M122" s="175">
        <v>867.77</v>
      </c>
      <c r="N122" s="365"/>
      <c r="O122" s="370" t="s">
        <v>209</v>
      </c>
      <c r="P122" s="175">
        <v>966.18</v>
      </c>
      <c r="Q122" s="175">
        <v>957.23</v>
      </c>
      <c r="R122" s="175">
        <v>948.28</v>
      </c>
      <c r="S122" s="175">
        <v>939.34</v>
      </c>
      <c r="T122" s="175">
        <v>930.39</v>
      </c>
      <c r="U122" s="175">
        <v>921.45</v>
      </c>
      <c r="V122" s="175">
        <v>912.5</v>
      </c>
      <c r="W122" s="175">
        <v>903.55</v>
      </c>
      <c r="X122" s="175">
        <v>894.61</v>
      </c>
      <c r="Y122" s="175">
        <v>885.66</v>
      </c>
      <c r="Z122" s="175">
        <v>876.72</v>
      </c>
      <c r="AA122" s="175">
        <v>867.77</v>
      </c>
    </row>
    <row r="123" ht="13.5" customHeight="1">
      <c r="A123" s="370" t="s">
        <v>210</v>
      </c>
      <c r="B123" s="175">
        <v>5868.14</v>
      </c>
      <c r="C123" s="175">
        <v>5859.19</v>
      </c>
      <c r="D123" s="175">
        <v>5850.25</v>
      </c>
      <c r="E123" s="175">
        <v>5841.3</v>
      </c>
      <c r="F123" s="175">
        <v>5832.35</v>
      </c>
      <c r="G123" s="175">
        <v>5823.41</v>
      </c>
      <c r="H123" s="175">
        <v>5814.46</v>
      </c>
      <c r="I123" s="175">
        <v>5805.51</v>
      </c>
      <c r="J123" s="175">
        <v>5796.57</v>
      </c>
      <c r="K123" s="175">
        <v>5787.62</v>
      </c>
      <c r="L123" s="175">
        <v>5778.68</v>
      </c>
      <c r="M123" s="175">
        <v>5769.73</v>
      </c>
      <c r="N123" s="365"/>
      <c r="O123" s="370" t="s">
        <v>210</v>
      </c>
      <c r="P123" s="175">
        <v>5868.14</v>
      </c>
      <c r="Q123" s="175">
        <v>5859.19</v>
      </c>
      <c r="R123" s="175">
        <v>5850.25</v>
      </c>
      <c r="S123" s="175">
        <v>5841.3</v>
      </c>
      <c r="T123" s="175">
        <v>5832.35</v>
      </c>
      <c r="U123" s="175">
        <v>5823.41</v>
      </c>
      <c r="V123" s="175">
        <v>5814.46</v>
      </c>
      <c r="W123" s="175">
        <v>5805.51</v>
      </c>
      <c r="X123" s="175">
        <v>5796.57</v>
      </c>
      <c r="Y123" s="175">
        <v>5787.62</v>
      </c>
      <c r="Z123" s="175">
        <v>5778.68</v>
      </c>
      <c r="AA123" s="175">
        <v>5769.73</v>
      </c>
    </row>
    <row r="124" ht="13.5" customHeight="1">
      <c r="A124" s="370" t="s">
        <v>211</v>
      </c>
      <c r="B124" s="175">
        <v>524509.8</v>
      </c>
      <c r="C124" s="175">
        <v>519607.84</v>
      </c>
      <c r="D124" s="175">
        <v>514705.88</v>
      </c>
      <c r="E124" s="175">
        <v>509803.92</v>
      </c>
      <c r="F124" s="175">
        <v>504901.96</v>
      </c>
      <c r="G124" s="175">
        <v>500000.0</v>
      </c>
      <c r="H124" s="175">
        <v>495098.04</v>
      </c>
      <c r="I124" s="175">
        <v>490196.08</v>
      </c>
      <c r="J124" s="175">
        <v>485294.12</v>
      </c>
      <c r="K124" s="175">
        <v>480392.16</v>
      </c>
      <c r="L124" s="175">
        <v>475490.2</v>
      </c>
      <c r="M124" s="175">
        <v>470588.24</v>
      </c>
      <c r="N124" s="365"/>
      <c r="O124" s="370" t="s">
        <v>211</v>
      </c>
      <c r="P124" s="175">
        <v>524509.8</v>
      </c>
      <c r="Q124" s="175">
        <v>519607.84</v>
      </c>
      <c r="R124" s="175">
        <v>514705.88</v>
      </c>
      <c r="S124" s="175">
        <v>509803.92</v>
      </c>
      <c r="T124" s="175">
        <v>504901.96</v>
      </c>
      <c r="U124" s="175">
        <v>500000.0</v>
      </c>
      <c r="V124" s="175">
        <v>495098.04</v>
      </c>
      <c r="W124" s="175">
        <v>490196.08</v>
      </c>
      <c r="X124" s="175">
        <v>485294.12</v>
      </c>
      <c r="Y124" s="175">
        <v>480392.16</v>
      </c>
      <c r="Z124" s="175">
        <v>475490.2</v>
      </c>
      <c r="AA124" s="175">
        <v>470588.24</v>
      </c>
    </row>
    <row r="125" ht="13.5" customHeight="1">
      <c r="A125" s="188" t="s">
        <v>169</v>
      </c>
      <c r="B125" s="371">
        <v>12540.0</v>
      </c>
      <c r="C125" s="371">
        <v>12571.0</v>
      </c>
      <c r="D125" s="371">
        <v>12601.0</v>
      </c>
      <c r="E125" s="371">
        <v>12632.0</v>
      </c>
      <c r="F125" s="371">
        <v>12663.0</v>
      </c>
      <c r="G125" s="371">
        <v>12693.0</v>
      </c>
      <c r="H125" s="371">
        <v>12724.0</v>
      </c>
      <c r="I125" s="371">
        <v>12754.0</v>
      </c>
      <c r="J125" s="371">
        <v>12785.0</v>
      </c>
      <c r="K125" s="371">
        <v>12816.0</v>
      </c>
      <c r="L125" s="371">
        <v>12844.0</v>
      </c>
      <c r="M125" s="371">
        <v>12875.0</v>
      </c>
      <c r="N125" s="365"/>
      <c r="O125" s="188" t="s">
        <v>169</v>
      </c>
      <c r="P125" s="371">
        <v>12540.0</v>
      </c>
      <c r="Q125" s="371">
        <v>12571.0</v>
      </c>
      <c r="R125" s="371">
        <v>12601.0</v>
      </c>
      <c r="S125" s="371">
        <v>12632.0</v>
      </c>
      <c r="T125" s="371">
        <v>12663.0</v>
      </c>
      <c r="U125" s="371">
        <v>12693.0</v>
      </c>
      <c r="V125" s="371">
        <v>12724.0</v>
      </c>
      <c r="W125" s="371">
        <v>12754.0</v>
      </c>
      <c r="X125" s="371">
        <v>12785.0</v>
      </c>
      <c r="Y125" s="371">
        <v>12816.0</v>
      </c>
      <c r="Z125" s="371">
        <v>12844.0</v>
      </c>
      <c r="AA125" s="371">
        <v>12875.0</v>
      </c>
    </row>
    <row r="126" ht="13.5" customHeight="1">
      <c r="A126" s="370" t="s">
        <v>208</v>
      </c>
      <c r="B126" s="175">
        <v>4901.96</v>
      </c>
      <c r="C126" s="175">
        <v>4901.96</v>
      </c>
      <c r="D126" s="175">
        <v>4901.96</v>
      </c>
      <c r="E126" s="175">
        <v>4901.96</v>
      </c>
      <c r="F126" s="175">
        <v>4901.96</v>
      </c>
      <c r="G126" s="175">
        <v>4901.96</v>
      </c>
      <c r="H126" s="175">
        <v>4901.96</v>
      </c>
      <c r="I126" s="175">
        <v>4901.96</v>
      </c>
      <c r="J126" s="175">
        <v>4901.96</v>
      </c>
      <c r="K126" s="175">
        <v>4901.96</v>
      </c>
      <c r="L126" s="175">
        <v>4901.96</v>
      </c>
      <c r="M126" s="175">
        <v>4901.96</v>
      </c>
      <c r="N126" s="365"/>
      <c r="O126" s="370" t="s">
        <v>208</v>
      </c>
      <c r="P126" s="175">
        <v>4901.96</v>
      </c>
      <c r="Q126" s="175">
        <v>4901.96</v>
      </c>
      <c r="R126" s="175">
        <v>4901.96</v>
      </c>
      <c r="S126" s="175">
        <v>4901.96</v>
      </c>
      <c r="T126" s="175">
        <v>4901.96</v>
      </c>
      <c r="U126" s="175">
        <v>4901.96</v>
      </c>
      <c r="V126" s="175">
        <v>4901.96</v>
      </c>
      <c r="W126" s="175">
        <v>4901.96</v>
      </c>
      <c r="X126" s="175">
        <v>4901.96</v>
      </c>
      <c r="Y126" s="175">
        <v>4901.96</v>
      </c>
      <c r="Z126" s="175">
        <v>4901.96</v>
      </c>
      <c r="AA126" s="175">
        <v>4901.96</v>
      </c>
    </row>
    <row r="127" ht="13.5" customHeight="1">
      <c r="A127" s="370" t="s">
        <v>209</v>
      </c>
      <c r="B127" s="175">
        <v>858.82</v>
      </c>
      <c r="C127" s="175">
        <v>849.88</v>
      </c>
      <c r="D127" s="175">
        <v>840.93</v>
      </c>
      <c r="E127" s="175">
        <v>831.99</v>
      </c>
      <c r="F127" s="175">
        <v>823.04</v>
      </c>
      <c r="G127" s="175">
        <v>814.09</v>
      </c>
      <c r="H127" s="175">
        <v>805.15</v>
      </c>
      <c r="I127" s="175">
        <v>796.2</v>
      </c>
      <c r="J127" s="175">
        <v>787.25</v>
      </c>
      <c r="K127" s="175">
        <v>778.31</v>
      </c>
      <c r="L127" s="175">
        <v>769.36</v>
      </c>
      <c r="M127" s="175">
        <v>760.42</v>
      </c>
      <c r="N127" s="365"/>
      <c r="O127" s="370" t="s">
        <v>209</v>
      </c>
      <c r="P127" s="175">
        <v>858.82</v>
      </c>
      <c r="Q127" s="175">
        <v>849.88</v>
      </c>
      <c r="R127" s="175">
        <v>840.93</v>
      </c>
      <c r="S127" s="175">
        <v>831.99</v>
      </c>
      <c r="T127" s="175">
        <v>823.04</v>
      </c>
      <c r="U127" s="175">
        <v>814.09</v>
      </c>
      <c r="V127" s="175">
        <v>805.15</v>
      </c>
      <c r="W127" s="175">
        <v>796.2</v>
      </c>
      <c r="X127" s="175">
        <v>787.25</v>
      </c>
      <c r="Y127" s="175">
        <v>778.31</v>
      </c>
      <c r="Z127" s="175">
        <v>769.36</v>
      </c>
      <c r="AA127" s="175">
        <v>760.42</v>
      </c>
    </row>
    <row r="128" ht="13.5" customHeight="1">
      <c r="A128" s="370" t="s">
        <v>210</v>
      </c>
      <c r="B128" s="175">
        <v>5760.78</v>
      </c>
      <c r="C128" s="175">
        <v>5751.84</v>
      </c>
      <c r="D128" s="175">
        <v>5742.89</v>
      </c>
      <c r="E128" s="175">
        <v>5733.95</v>
      </c>
      <c r="F128" s="175">
        <v>5725.0</v>
      </c>
      <c r="G128" s="175">
        <v>5716.05</v>
      </c>
      <c r="H128" s="175">
        <v>5707.11</v>
      </c>
      <c r="I128" s="175">
        <v>5698.16</v>
      </c>
      <c r="J128" s="175">
        <v>5689.22</v>
      </c>
      <c r="K128" s="175">
        <v>5680.27</v>
      </c>
      <c r="L128" s="175">
        <v>5671.32</v>
      </c>
      <c r="M128" s="175">
        <v>5662.38</v>
      </c>
      <c r="N128" s="365"/>
      <c r="O128" s="370" t="s">
        <v>210</v>
      </c>
      <c r="P128" s="175">
        <v>5760.78</v>
      </c>
      <c r="Q128" s="175">
        <v>5751.84</v>
      </c>
      <c r="R128" s="175">
        <v>5742.89</v>
      </c>
      <c r="S128" s="175">
        <v>5733.95</v>
      </c>
      <c r="T128" s="175">
        <v>5725.0</v>
      </c>
      <c r="U128" s="175">
        <v>5716.05</v>
      </c>
      <c r="V128" s="175">
        <v>5707.11</v>
      </c>
      <c r="W128" s="175">
        <v>5698.16</v>
      </c>
      <c r="X128" s="175">
        <v>5689.22</v>
      </c>
      <c r="Y128" s="175">
        <v>5680.27</v>
      </c>
      <c r="Z128" s="175">
        <v>5671.32</v>
      </c>
      <c r="AA128" s="175">
        <v>5662.38</v>
      </c>
    </row>
    <row r="129" ht="13.5" customHeight="1">
      <c r="A129" s="370" t="s">
        <v>211</v>
      </c>
      <c r="B129" s="175">
        <v>465686.27</v>
      </c>
      <c r="C129" s="175">
        <v>460784.31</v>
      </c>
      <c r="D129" s="175">
        <v>455882.35</v>
      </c>
      <c r="E129" s="175">
        <v>450980.39</v>
      </c>
      <c r="F129" s="175">
        <v>446078.43</v>
      </c>
      <c r="G129" s="175">
        <v>441176.47</v>
      </c>
      <c r="H129" s="175">
        <v>436274.51</v>
      </c>
      <c r="I129" s="175">
        <v>431372.55</v>
      </c>
      <c r="J129" s="175">
        <v>426470.59</v>
      </c>
      <c r="K129" s="175">
        <v>421568.63</v>
      </c>
      <c r="L129" s="175">
        <v>416666.67</v>
      </c>
      <c r="M129" s="175">
        <v>411764.71</v>
      </c>
      <c r="N129" s="365"/>
      <c r="O129" s="370" t="s">
        <v>211</v>
      </c>
      <c r="P129" s="175">
        <v>465686.27</v>
      </c>
      <c r="Q129" s="175">
        <v>460784.31</v>
      </c>
      <c r="R129" s="175">
        <v>455882.35</v>
      </c>
      <c r="S129" s="175">
        <v>450980.39</v>
      </c>
      <c r="T129" s="175">
        <v>446078.43</v>
      </c>
      <c r="U129" s="175">
        <v>441176.47</v>
      </c>
      <c r="V129" s="175">
        <v>436274.51</v>
      </c>
      <c r="W129" s="175">
        <v>431372.55</v>
      </c>
      <c r="X129" s="175">
        <v>426470.59</v>
      </c>
      <c r="Y129" s="175">
        <v>421568.63</v>
      </c>
      <c r="Z129" s="175">
        <v>416666.67</v>
      </c>
      <c r="AA129" s="175">
        <v>411764.71</v>
      </c>
    </row>
    <row r="130" ht="13.5" customHeight="1">
      <c r="A130" s="188" t="s">
        <v>169</v>
      </c>
      <c r="B130" s="369">
        <v>11079.0</v>
      </c>
      <c r="C130" s="369">
        <v>11110.0</v>
      </c>
      <c r="D130" s="369">
        <v>11140.0</v>
      </c>
      <c r="E130" s="369">
        <v>11171.0</v>
      </c>
      <c r="F130" s="369">
        <v>11202.0</v>
      </c>
      <c r="G130" s="369">
        <v>11232.0</v>
      </c>
      <c r="H130" s="369">
        <v>11263.0</v>
      </c>
      <c r="I130" s="369">
        <v>11293.0</v>
      </c>
      <c r="J130" s="369">
        <v>11324.0</v>
      </c>
      <c r="K130" s="369">
        <v>11355.0</v>
      </c>
      <c r="L130" s="369">
        <v>11383.0</v>
      </c>
      <c r="M130" s="369">
        <v>11414.0</v>
      </c>
      <c r="N130" s="365"/>
      <c r="O130" s="188" t="s">
        <v>169</v>
      </c>
      <c r="P130" s="369">
        <v>11079.0</v>
      </c>
      <c r="Q130" s="369">
        <v>11110.0</v>
      </c>
      <c r="R130" s="369">
        <v>11140.0</v>
      </c>
      <c r="S130" s="369">
        <v>11171.0</v>
      </c>
      <c r="T130" s="369">
        <v>11202.0</v>
      </c>
      <c r="U130" s="369">
        <v>11232.0</v>
      </c>
      <c r="V130" s="369">
        <v>11263.0</v>
      </c>
      <c r="W130" s="369">
        <v>11293.0</v>
      </c>
      <c r="X130" s="369">
        <v>11324.0</v>
      </c>
      <c r="Y130" s="369">
        <v>11355.0</v>
      </c>
      <c r="Z130" s="369">
        <v>11383.0</v>
      </c>
      <c r="AA130" s="369">
        <v>11414.0</v>
      </c>
    </row>
    <row r="131" ht="13.5" customHeight="1">
      <c r="A131" s="370" t="s">
        <v>208</v>
      </c>
      <c r="B131" s="175">
        <v>4901.96</v>
      </c>
      <c r="C131" s="175">
        <v>4901.96</v>
      </c>
      <c r="D131" s="175">
        <v>4901.96</v>
      </c>
      <c r="E131" s="175">
        <v>4901.96</v>
      </c>
      <c r="F131" s="175">
        <v>4901.96</v>
      </c>
      <c r="G131" s="175">
        <v>4901.96</v>
      </c>
      <c r="H131" s="175">
        <v>4901.96</v>
      </c>
      <c r="I131" s="175">
        <v>4901.96</v>
      </c>
      <c r="J131" s="175">
        <v>4901.96</v>
      </c>
      <c r="K131" s="175">
        <v>4901.96</v>
      </c>
      <c r="L131" s="175">
        <v>4901.96</v>
      </c>
      <c r="M131" s="175">
        <v>4901.96</v>
      </c>
      <c r="N131" s="365"/>
      <c r="O131" s="370" t="s">
        <v>208</v>
      </c>
      <c r="P131" s="175">
        <v>4901.96</v>
      </c>
      <c r="Q131" s="175">
        <v>4901.96</v>
      </c>
      <c r="R131" s="175">
        <v>4901.96</v>
      </c>
      <c r="S131" s="175">
        <v>4901.96</v>
      </c>
      <c r="T131" s="175">
        <v>4901.96</v>
      </c>
      <c r="U131" s="175">
        <v>4901.96</v>
      </c>
      <c r="V131" s="175">
        <v>4901.96</v>
      </c>
      <c r="W131" s="175">
        <v>4901.96</v>
      </c>
      <c r="X131" s="175">
        <v>4901.96</v>
      </c>
      <c r="Y131" s="175">
        <v>4901.96</v>
      </c>
      <c r="Z131" s="175">
        <v>4901.96</v>
      </c>
      <c r="AA131" s="175">
        <v>4901.96</v>
      </c>
    </row>
    <row r="132" ht="13.5" customHeight="1">
      <c r="A132" s="370" t="s">
        <v>209</v>
      </c>
      <c r="B132" s="175">
        <v>1288.24</v>
      </c>
      <c r="C132" s="175">
        <v>1279.29</v>
      </c>
      <c r="D132" s="175">
        <v>1270.34</v>
      </c>
      <c r="E132" s="175">
        <v>1261.4</v>
      </c>
      <c r="F132" s="175">
        <v>1252.45</v>
      </c>
      <c r="G132" s="175">
        <v>1243.5</v>
      </c>
      <c r="H132" s="175">
        <v>1234.56</v>
      </c>
      <c r="I132" s="175">
        <v>1225.61</v>
      </c>
      <c r="J132" s="175">
        <v>1216.67</v>
      </c>
      <c r="K132" s="175">
        <v>1207.72</v>
      </c>
      <c r="L132" s="175">
        <v>1198.77</v>
      </c>
      <c r="M132" s="175">
        <v>1189.83</v>
      </c>
      <c r="N132" s="365"/>
      <c r="O132" s="370" t="s">
        <v>209</v>
      </c>
      <c r="P132" s="175">
        <v>1288.24</v>
      </c>
      <c r="Q132" s="175">
        <v>1279.29</v>
      </c>
      <c r="R132" s="175">
        <v>1270.34</v>
      </c>
      <c r="S132" s="175">
        <v>1261.4</v>
      </c>
      <c r="T132" s="175">
        <v>1252.45</v>
      </c>
      <c r="U132" s="175">
        <v>1243.5</v>
      </c>
      <c r="V132" s="175">
        <v>1234.56</v>
      </c>
      <c r="W132" s="175">
        <v>1225.61</v>
      </c>
      <c r="X132" s="175">
        <v>1216.67</v>
      </c>
      <c r="Y132" s="175">
        <v>1207.72</v>
      </c>
      <c r="Z132" s="175">
        <v>1198.77</v>
      </c>
      <c r="AA132" s="175">
        <v>1189.83</v>
      </c>
    </row>
    <row r="133" ht="13.5" customHeight="1">
      <c r="A133" s="370" t="s">
        <v>210</v>
      </c>
      <c r="B133" s="175">
        <v>6190.2</v>
      </c>
      <c r="C133" s="175">
        <v>6181.25</v>
      </c>
      <c r="D133" s="175">
        <v>6172.3</v>
      </c>
      <c r="E133" s="175">
        <v>6163.36</v>
      </c>
      <c r="F133" s="175">
        <v>6154.41</v>
      </c>
      <c r="G133" s="175">
        <v>6145.47</v>
      </c>
      <c r="H133" s="175">
        <v>6136.52</v>
      </c>
      <c r="I133" s="175">
        <v>6127.57</v>
      </c>
      <c r="J133" s="175">
        <v>6118.63</v>
      </c>
      <c r="K133" s="175">
        <v>6109.68</v>
      </c>
      <c r="L133" s="175">
        <v>6100.74</v>
      </c>
      <c r="M133" s="175">
        <v>6091.79</v>
      </c>
      <c r="N133" s="365"/>
      <c r="O133" s="370" t="s">
        <v>210</v>
      </c>
      <c r="P133" s="175">
        <v>6190.2</v>
      </c>
      <c r="Q133" s="175">
        <v>6181.25</v>
      </c>
      <c r="R133" s="175">
        <v>6172.3</v>
      </c>
      <c r="S133" s="175">
        <v>6163.36</v>
      </c>
      <c r="T133" s="175">
        <v>6154.41</v>
      </c>
      <c r="U133" s="175">
        <v>6145.47</v>
      </c>
      <c r="V133" s="175">
        <v>6136.52</v>
      </c>
      <c r="W133" s="175">
        <v>6127.57</v>
      </c>
      <c r="X133" s="175">
        <v>6118.63</v>
      </c>
      <c r="Y133" s="175">
        <v>6109.68</v>
      </c>
      <c r="Z133" s="175">
        <v>6100.74</v>
      </c>
      <c r="AA133" s="175">
        <v>6091.79</v>
      </c>
    </row>
    <row r="134" ht="13.5" customHeight="1">
      <c r="A134" s="370" t="s">
        <v>211</v>
      </c>
      <c r="B134" s="175">
        <v>700980.39</v>
      </c>
      <c r="C134" s="175">
        <v>696078.43</v>
      </c>
      <c r="D134" s="175">
        <v>691176.47</v>
      </c>
      <c r="E134" s="175">
        <v>686274.51</v>
      </c>
      <c r="F134" s="175">
        <v>681372.55</v>
      </c>
      <c r="G134" s="175">
        <v>676470.59</v>
      </c>
      <c r="H134" s="175">
        <v>671568.63</v>
      </c>
      <c r="I134" s="175">
        <v>666666.67</v>
      </c>
      <c r="J134" s="175">
        <v>661764.71</v>
      </c>
      <c r="K134" s="175">
        <v>656862.75</v>
      </c>
      <c r="L134" s="175">
        <v>651960.78</v>
      </c>
      <c r="M134" s="175">
        <v>647058.82</v>
      </c>
      <c r="N134" s="365"/>
      <c r="O134" s="370" t="s">
        <v>211</v>
      </c>
      <c r="P134" s="175">
        <v>700980.39</v>
      </c>
      <c r="Q134" s="175">
        <v>696078.43</v>
      </c>
      <c r="R134" s="175">
        <v>691176.47</v>
      </c>
      <c r="S134" s="175">
        <v>686274.51</v>
      </c>
      <c r="T134" s="175">
        <v>681372.55</v>
      </c>
      <c r="U134" s="175">
        <v>676470.59</v>
      </c>
      <c r="V134" s="175">
        <v>671568.63</v>
      </c>
      <c r="W134" s="175">
        <v>666666.67</v>
      </c>
      <c r="X134" s="175">
        <v>661764.71</v>
      </c>
      <c r="Y134" s="175">
        <v>656862.75</v>
      </c>
      <c r="Z134" s="175">
        <v>651960.78</v>
      </c>
      <c r="AA134" s="175">
        <v>647058.82</v>
      </c>
    </row>
    <row r="135" ht="13.5" customHeight="1">
      <c r="A135" s="188" t="s">
        <v>169</v>
      </c>
      <c r="B135" s="369">
        <v>11444.0</v>
      </c>
      <c r="C135" s="369">
        <v>11475.0</v>
      </c>
      <c r="D135" s="369">
        <v>11505.0</v>
      </c>
      <c r="E135" s="369">
        <v>11536.0</v>
      </c>
      <c r="F135" s="369">
        <v>11567.0</v>
      </c>
      <c r="G135" s="369">
        <v>11597.0</v>
      </c>
      <c r="H135" s="369">
        <v>11628.0</v>
      </c>
      <c r="I135" s="369">
        <v>11658.0</v>
      </c>
      <c r="J135" s="369">
        <v>11689.0</v>
      </c>
      <c r="K135" s="369">
        <v>11720.0</v>
      </c>
      <c r="L135" s="369">
        <v>11749.0</v>
      </c>
      <c r="M135" s="369">
        <v>11780.0</v>
      </c>
      <c r="N135" s="365"/>
      <c r="O135" s="188" t="s">
        <v>169</v>
      </c>
      <c r="P135" s="369">
        <v>11444.0</v>
      </c>
      <c r="Q135" s="369">
        <v>11475.0</v>
      </c>
      <c r="R135" s="369">
        <v>11505.0</v>
      </c>
      <c r="S135" s="369">
        <v>11536.0</v>
      </c>
      <c r="T135" s="369">
        <v>11567.0</v>
      </c>
      <c r="U135" s="369">
        <v>11597.0</v>
      </c>
      <c r="V135" s="369">
        <v>11628.0</v>
      </c>
      <c r="W135" s="369">
        <v>11658.0</v>
      </c>
      <c r="X135" s="369">
        <v>11689.0</v>
      </c>
      <c r="Y135" s="369">
        <v>11720.0</v>
      </c>
      <c r="Z135" s="369">
        <v>11749.0</v>
      </c>
      <c r="AA135" s="369">
        <v>11780.0</v>
      </c>
    </row>
    <row r="136" ht="13.5" customHeight="1">
      <c r="A136" s="370" t="s">
        <v>208</v>
      </c>
      <c r="B136" s="175">
        <v>4901.96</v>
      </c>
      <c r="C136" s="175">
        <v>4901.96</v>
      </c>
      <c r="D136" s="175">
        <v>4901.96</v>
      </c>
      <c r="E136" s="175">
        <v>4901.96</v>
      </c>
      <c r="F136" s="175">
        <v>4901.96</v>
      </c>
      <c r="G136" s="175">
        <v>4901.96</v>
      </c>
      <c r="H136" s="175">
        <v>4901.96</v>
      </c>
      <c r="I136" s="175">
        <v>4901.96</v>
      </c>
      <c r="J136" s="175">
        <v>4901.96</v>
      </c>
      <c r="K136" s="175">
        <v>4901.96</v>
      </c>
      <c r="L136" s="175">
        <v>4901.96</v>
      </c>
      <c r="M136" s="175">
        <v>4901.96</v>
      </c>
      <c r="N136" s="365"/>
      <c r="O136" s="370" t="s">
        <v>208</v>
      </c>
      <c r="P136" s="175">
        <v>4901.96</v>
      </c>
      <c r="Q136" s="175">
        <v>4901.96</v>
      </c>
      <c r="R136" s="175">
        <v>4901.96</v>
      </c>
      <c r="S136" s="175">
        <v>4901.96</v>
      </c>
      <c r="T136" s="175">
        <v>4901.96</v>
      </c>
      <c r="U136" s="175">
        <v>4901.96</v>
      </c>
      <c r="V136" s="175">
        <v>4901.96</v>
      </c>
      <c r="W136" s="175">
        <v>4901.96</v>
      </c>
      <c r="X136" s="175">
        <v>4901.96</v>
      </c>
      <c r="Y136" s="175">
        <v>4901.96</v>
      </c>
      <c r="Z136" s="175">
        <v>4901.96</v>
      </c>
      <c r="AA136" s="175">
        <v>4901.96</v>
      </c>
    </row>
    <row r="137" ht="13.5" customHeight="1">
      <c r="A137" s="370" t="s">
        <v>209</v>
      </c>
      <c r="B137" s="175">
        <v>1180.88</v>
      </c>
      <c r="C137" s="175">
        <v>1171.94</v>
      </c>
      <c r="D137" s="175">
        <v>1162.99</v>
      </c>
      <c r="E137" s="175">
        <v>1154.04</v>
      </c>
      <c r="F137" s="175">
        <v>1145.1</v>
      </c>
      <c r="G137" s="175">
        <v>1136.15</v>
      </c>
      <c r="H137" s="175">
        <v>1127.21</v>
      </c>
      <c r="I137" s="175">
        <v>1118.26</v>
      </c>
      <c r="J137" s="175">
        <v>1109.31</v>
      </c>
      <c r="K137" s="175">
        <v>1100.37</v>
      </c>
      <c r="L137" s="175">
        <v>1091.42</v>
      </c>
      <c r="M137" s="175">
        <v>1082.48</v>
      </c>
      <c r="N137" s="365"/>
      <c r="O137" s="370" t="s">
        <v>209</v>
      </c>
      <c r="P137" s="175">
        <v>1180.88</v>
      </c>
      <c r="Q137" s="175">
        <v>1171.94</v>
      </c>
      <c r="R137" s="175">
        <v>1162.99</v>
      </c>
      <c r="S137" s="175">
        <v>1154.04</v>
      </c>
      <c r="T137" s="175">
        <v>1145.1</v>
      </c>
      <c r="U137" s="175">
        <v>1136.15</v>
      </c>
      <c r="V137" s="175">
        <v>1127.21</v>
      </c>
      <c r="W137" s="175">
        <v>1118.26</v>
      </c>
      <c r="X137" s="175">
        <v>1109.31</v>
      </c>
      <c r="Y137" s="175">
        <v>1100.37</v>
      </c>
      <c r="Z137" s="175">
        <v>1091.42</v>
      </c>
      <c r="AA137" s="175">
        <v>1082.48</v>
      </c>
    </row>
    <row r="138" ht="13.5" customHeight="1">
      <c r="A138" s="370" t="s">
        <v>210</v>
      </c>
      <c r="B138" s="175">
        <v>6082.84</v>
      </c>
      <c r="C138" s="175">
        <v>6073.9</v>
      </c>
      <c r="D138" s="175">
        <v>6064.95</v>
      </c>
      <c r="E138" s="175">
        <v>6056.0</v>
      </c>
      <c r="F138" s="175">
        <v>6047.06</v>
      </c>
      <c r="G138" s="175">
        <v>6038.11</v>
      </c>
      <c r="H138" s="175">
        <v>6029.17</v>
      </c>
      <c r="I138" s="175">
        <v>6020.22</v>
      </c>
      <c r="J138" s="175">
        <v>6011.27</v>
      </c>
      <c r="K138" s="175">
        <v>6002.33</v>
      </c>
      <c r="L138" s="175">
        <v>5993.38</v>
      </c>
      <c r="M138" s="175">
        <v>5984.44</v>
      </c>
      <c r="N138" s="365"/>
      <c r="O138" s="370" t="s">
        <v>210</v>
      </c>
      <c r="P138" s="175">
        <v>6082.84</v>
      </c>
      <c r="Q138" s="175">
        <v>6073.9</v>
      </c>
      <c r="R138" s="175">
        <v>6064.95</v>
      </c>
      <c r="S138" s="175">
        <v>6056.0</v>
      </c>
      <c r="T138" s="175">
        <v>6047.06</v>
      </c>
      <c r="U138" s="175">
        <v>6038.11</v>
      </c>
      <c r="V138" s="175">
        <v>6029.17</v>
      </c>
      <c r="W138" s="175">
        <v>6020.22</v>
      </c>
      <c r="X138" s="175">
        <v>6011.27</v>
      </c>
      <c r="Y138" s="175">
        <v>6002.33</v>
      </c>
      <c r="Z138" s="175">
        <v>5993.38</v>
      </c>
      <c r="AA138" s="175">
        <v>5984.44</v>
      </c>
    </row>
    <row r="139" ht="13.5" customHeight="1">
      <c r="A139" s="370" t="s">
        <v>211</v>
      </c>
      <c r="B139" s="175">
        <v>642156.86</v>
      </c>
      <c r="C139" s="175">
        <v>637254.9</v>
      </c>
      <c r="D139" s="175">
        <v>632352.94</v>
      </c>
      <c r="E139" s="175">
        <v>627450.98</v>
      </c>
      <c r="F139" s="175">
        <v>622549.02</v>
      </c>
      <c r="G139" s="175">
        <v>617647.06</v>
      </c>
      <c r="H139" s="175">
        <v>612745.1</v>
      </c>
      <c r="I139" s="175">
        <v>607843.14</v>
      </c>
      <c r="J139" s="175">
        <v>602941.18</v>
      </c>
      <c r="K139" s="175">
        <v>598039.22</v>
      </c>
      <c r="L139" s="175">
        <v>593137.25</v>
      </c>
      <c r="M139" s="175">
        <v>588235.29</v>
      </c>
      <c r="N139" s="365"/>
      <c r="O139" s="370" t="s">
        <v>211</v>
      </c>
      <c r="P139" s="175">
        <v>642156.86</v>
      </c>
      <c r="Q139" s="175">
        <v>637254.9</v>
      </c>
      <c r="R139" s="175">
        <v>632352.94</v>
      </c>
      <c r="S139" s="175">
        <v>627450.98</v>
      </c>
      <c r="T139" s="175">
        <v>622549.02</v>
      </c>
      <c r="U139" s="175">
        <v>617647.06</v>
      </c>
      <c r="V139" s="175">
        <v>612745.1</v>
      </c>
      <c r="W139" s="175">
        <v>607843.14</v>
      </c>
      <c r="X139" s="175">
        <v>602941.18</v>
      </c>
      <c r="Y139" s="175">
        <v>598039.22</v>
      </c>
      <c r="Z139" s="175">
        <v>593137.25</v>
      </c>
      <c r="AA139" s="175">
        <v>588235.29</v>
      </c>
    </row>
    <row r="140" ht="13.5" customHeight="1">
      <c r="A140" s="188" t="s">
        <v>169</v>
      </c>
      <c r="B140" s="369">
        <v>11810.0</v>
      </c>
      <c r="C140" s="369">
        <v>11841.0</v>
      </c>
      <c r="D140" s="369">
        <v>11871.0</v>
      </c>
      <c r="E140" s="369">
        <v>11902.0</v>
      </c>
      <c r="F140" s="369">
        <v>11933.0</v>
      </c>
      <c r="G140" s="369">
        <v>11963.0</v>
      </c>
      <c r="H140" s="369">
        <v>11994.0</v>
      </c>
      <c r="I140" s="369">
        <v>12024.0</v>
      </c>
      <c r="J140" s="369">
        <v>12055.0</v>
      </c>
      <c r="K140" s="369">
        <v>12086.0</v>
      </c>
      <c r="L140" s="369">
        <v>12114.0</v>
      </c>
      <c r="M140" s="369">
        <v>12145.0</v>
      </c>
      <c r="N140" s="365"/>
      <c r="O140" s="188" t="s">
        <v>169</v>
      </c>
      <c r="P140" s="369">
        <v>11810.0</v>
      </c>
      <c r="Q140" s="369">
        <v>11841.0</v>
      </c>
      <c r="R140" s="369">
        <v>11871.0</v>
      </c>
      <c r="S140" s="369">
        <v>11902.0</v>
      </c>
      <c r="T140" s="369">
        <v>11933.0</v>
      </c>
      <c r="U140" s="369">
        <v>11963.0</v>
      </c>
      <c r="V140" s="369">
        <v>11994.0</v>
      </c>
      <c r="W140" s="369">
        <v>12024.0</v>
      </c>
      <c r="X140" s="369">
        <v>12055.0</v>
      </c>
      <c r="Y140" s="369">
        <v>12086.0</v>
      </c>
      <c r="Z140" s="369">
        <v>12114.0</v>
      </c>
      <c r="AA140" s="369">
        <v>12145.0</v>
      </c>
    </row>
    <row r="141" ht="13.5" customHeight="1">
      <c r="A141" s="370" t="s">
        <v>208</v>
      </c>
      <c r="B141" s="175">
        <v>4901.96</v>
      </c>
      <c r="C141" s="175">
        <v>4901.96</v>
      </c>
      <c r="D141" s="175">
        <v>4901.96</v>
      </c>
      <c r="E141" s="175">
        <v>4901.96</v>
      </c>
      <c r="F141" s="175">
        <v>4901.96</v>
      </c>
      <c r="G141" s="175">
        <v>4901.96</v>
      </c>
      <c r="H141" s="175">
        <v>4901.96</v>
      </c>
      <c r="I141" s="175">
        <v>4901.96</v>
      </c>
      <c r="J141" s="175">
        <v>4901.96</v>
      </c>
      <c r="K141" s="175">
        <v>4901.96</v>
      </c>
      <c r="L141" s="175">
        <v>4901.96</v>
      </c>
      <c r="M141" s="175">
        <v>4901.96</v>
      </c>
      <c r="N141" s="365"/>
      <c r="O141" s="370" t="s">
        <v>208</v>
      </c>
      <c r="P141" s="175">
        <v>4901.96</v>
      </c>
      <c r="Q141" s="175">
        <v>4901.96</v>
      </c>
      <c r="R141" s="175">
        <v>4901.96</v>
      </c>
      <c r="S141" s="175">
        <v>4901.96</v>
      </c>
      <c r="T141" s="175">
        <v>4901.96</v>
      </c>
      <c r="U141" s="175">
        <v>4901.96</v>
      </c>
      <c r="V141" s="175">
        <v>4901.96</v>
      </c>
      <c r="W141" s="175">
        <v>4901.96</v>
      </c>
      <c r="X141" s="175">
        <v>4901.96</v>
      </c>
      <c r="Y141" s="175">
        <v>4901.96</v>
      </c>
      <c r="Z141" s="175">
        <v>4901.96</v>
      </c>
      <c r="AA141" s="175">
        <v>4901.96</v>
      </c>
    </row>
    <row r="142" ht="13.5" customHeight="1">
      <c r="A142" s="370" t="s">
        <v>209</v>
      </c>
      <c r="B142" s="175">
        <v>1073.53</v>
      </c>
      <c r="C142" s="175">
        <v>1064.58</v>
      </c>
      <c r="D142" s="175">
        <v>1055.64</v>
      </c>
      <c r="E142" s="175">
        <v>1046.69</v>
      </c>
      <c r="F142" s="175">
        <v>1037.75</v>
      </c>
      <c r="G142" s="175">
        <v>1028.8</v>
      </c>
      <c r="H142" s="175">
        <v>1019.85</v>
      </c>
      <c r="I142" s="175">
        <v>1010.91</v>
      </c>
      <c r="J142" s="175">
        <v>1001.96</v>
      </c>
      <c r="K142" s="175">
        <v>993.01</v>
      </c>
      <c r="L142" s="175">
        <v>984.07</v>
      </c>
      <c r="M142" s="175">
        <v>975.12</v>
      </c>
      <c r="N142" s="365"/>
      <c r="O142" s="370" t="s">
        <v>209</v>
      </c>
      <c r="P142" s="175">
        <v>1073.53</v>
      </c>
      <c r="Q142" s="175">
        <v>1064.58</v>
      </c>
      <c r="R142" s="175">
        <v>1055.64</v>
      </c>
      <c r="S142" s="175">
        <v>1046.69</v>
      </c>
      <c r="T142" s="175">
        <v>1037.75</v>
      </c>
      <c r="U142" s="175">
        <v>1028.8</v>
      </c>
      <c r="V142" s="175">
        <v>1019.85</v>
      </c>
      <c r="W142" s="175">
        <v>1010.91</v>
      </c>
      <c r="X142" s="175">
        <v>1001.96</v>
      </c>
      <c r="Y142" s="175">
        <v>993.01</v>
      </c>
      <c r="Z142" s="175">
        <v>984.07</v>
      </c>
      <c r="AA142" s="175">
        <v>975.12</v>
      </c>
    </row>
    <row r="143" ht="13.5" customHeight="1">
      <c r="A143" s="370" t="s">
        <v>210</v>
      </c>
      <c r="B143" s="175">
        <v>5975.49</v>
      </c>
      <c r="C143" s="175">
        <v>5966.54</v>
      </c>
      <c r="D143" s="175">
        <v>5957.6</v>
      </c>
      <c r="E143" s="175">
        <v>5948.65</v>
      </c>
      <c r="F143" s="175">
        <v>5939.71</v>
      </c>
      <c r="G143" s="175">
        <v>5930.76</v>
      </c>
      <c r="H143" s="175">
        <v>5921.81</v>
      </c>
      <c r="I143" s="175">
        <v>5912.87</v>
      </c>
      <c r="J143" s="175">
        <v>5903.92</v>
      </c>
      <c r="K143" s="175">
        <v>5894.98</v>
      </c>
      <c r="L143" s="175">
        <v>5886.03</v>
      </c>
      <c r="M143" s="175">
        <v>5877.08</v>
      </c>
      <c r="N143" s="365"/>
      <c r="O143" s="370" t="s">
        <v>210</v>
      </c>
      <c r="P143" s="175">
        <v>5975.49</v>
      </c>
      <c r="Q143" s="175">
        <v>5966.54</v>
      </c>
      <c r="R143" s="175">
        <v>5957.6</v>
      </c>
      <c r="S143" s="175">
        <v>5948.65</v>
      </c>
      <c r="T143" s="175">
        <v>5939.71</v>
      </c>
      <c r="U143" s="175">
        <v>5930.76</v>
      </c>
      <c r="V143" s="175">
        <v>5921.81</v>
      </c>
      <c r="W143" s="175">
        <v>5912.87</v>
      </c>
      <c r="X143" s="175">
        <v>5903.92</v>
      </c>
      <c r="Y143" s="175">
        <v>5894.98</v>
      </c>
      <c r="Z143" s="175">
        <v>5886.03</v>
      </c>
      <c r="AA143" s="175">
        <v>5877.08</v>
      </c>
    </row>
    <row r="144" ht="13.5" customHeight="1">
      <c r="A144" s="370" t="s">
        <v>211</v>
      </c>
      <c r="B144" s="175">
        <v>583333.33</v>
      </c>
      <c r="C144" s="175">
        <v>578431.37</v>
      </c>
      <c r="D144" s="175">
        <v>573529.41</v>
      </c>
      <c r="E144" s="175">
        <v>568627.45</v>
      </c>
      <c r="F144" s="175">
        <v>563725.49</v>
      </c>
      <c r="G144" s="175">
        <v>558823.53</v>
      </c>
      <c r="H144" s="175">
        <v>553921.57</v>
      </c>
      <c r="I144" s="175">
        <v>549019.61</v>
      </c>
      <c r="J144" s="175">
        <v>544117.65</v>
      </c>
      <c r="K144" s="175">
        <v>539215.69</v>
      </c>
      <c r="L144" s="175">
        <v>534313.73</v>
      </c>
      <c r="M144" s="175">
        <v>529411.76</v>
      </c>
      <c r="N144" s="365"/>
      <c r="O144" s="370" t="s">
        <v>211</v>
      </c>
      <c r="P144" s="175">
        <v>583333.33</v>
      </c>
      <c r="Q144" s="175">
        <v>578431.37</v>
      </c>
      <c r="R144" s="175">
        <v>573529.41</v>
      </c>
      <c r="S144" s="175">
        <v>568627.45</v>
      </c>
      <c r="T144" s="175">
        <v>563725.49</v>
      </c>
      <c r="U144" s="175">
        <v>558823.53</v>
      </c>
      <c r="V144" s="175">
        <v>553921.57</v>
      </c>
      <c r="W144" s="175">
        <v>549019.61</v>
      </c>
      <c r="X144" s="175">
        <v>544117.65</v>
      </c>
      <c r="Y144" s="175">
        <v>539215.69</v>
      </c>
      <c r="Z144" s="175">
        <v>534313.73</v>
      </c>
      <c r="AA144" s="175">
        <v>529411.76</v>
      </c>
    </row>
    <row r="145" ht="13.5" customHeight="1">
      <c r="A145" s="188" t="s">
        <v>169</v>
      </c>
      <c r="B145" s="369">
        <v>12175.0</v>
      </c>
      <c r="C145" s="369">
        <v>12206.0</v>
      </c>
      <c r="D145" s="369">
        <v>12236.0</v>
      </c>
      <c r="E145" s="369">
        <v>12267.0</v>
      </c>
      <c r="F145" s="369">
        <v>12298.0</v>
      </c>
      <c r="G145" s="369">
        <v>12328.0</v>
      </c>
      <c r="H145" s="369">
        <v>12359.0</v>
      </c>
      <c r="I145" s="369">
        <v>12389.0</v>
      </c>
      <c r="J145" s="369">
        <v>12420.0</v>
      </c>
      <c r="K145" s="369">
        <v>12451.0</v>
      </c>
      <c r="L145" s="369">
        <v>12479.0</v>
      </c>
      <c r="M145" s="369">
        <v>12510.0</v>
      </c>
      <c r="N145" s="365"/>
      <c r="O145" s="188" t="s">
        <v>169</v>
      </c>
      <c r="P145" s="369">
        <v>12175.0</v>
      </c>
      <c r="Q145" s="369">
        <v>12206.0</v>
      </c>
      <c r="R145" s="369">
        <v>12236.0</v>
      </c>
      <c r="S145" s="369">
        <v>12267.0</v>
      </c>
      <c r="T145" s="369">
        <v>12298.0</v>
      </c>
      <c r="U145" s="369">
        <v>12328.0</v>
      </c>
      <c r="V145" s="369">
        <v>12359.0</v>
      </c>
      <c r="W145" s="369">
        <v>12389.0</v>
      </c>
      <c r="X145" s="369">
        <v>12420.0</v>
      </c>
      <c r="Y145" s="369">
        <v>12451.0</v>
      </c>
      <c r="Z145" s="369">
        <v>12479.0</v>
      </c>
      <c r="AA145" s="369">
        <v>12510.0</v>
      </c>
    </row>
    <row r="146" ht="13.5" customHeight="1">
      <c r="A146" s="370" t="s">
        <v>208</v>
      </c>
      <c r="B146" s="175">
        <v>4901.96</v>
      </c>
      <c r="C146" s="175">
        <v>4901.96</v>
      </c>
      <c r="D146" s="175">
        <v>4901.96</v>
      </c>
      <c r="E146" s="175">
        <v>4901.96</v>
      </c>
      <c r="F146" s="175">
        <v>4901.96</v>
      </c>
      <c r="G146" s="175">
        <v>4901.96</v>
      </c>
      <c r="H146" s="175">
        <v>4901.96</v>
      </c>
      <c r="I146" s="175">
        <v>4901.96</v>
      </c>
      <c r="J146" s="175">
        <v>4901.96</v>
      </c>
      <c r="K146" s="175">
        <v>4901.96</v>
      </c>
      <c r="L146" s="175">
        <v>4901.96</v>
      </c>
      <c r="M146" s="175">
        <v>4901.96</v>
      </c>
      <c r="N146" s="365"/>
      <c r="O146" s="370" t="s">
        <v>208</v>
      </c>
      <c r="P146" s="175">
        <v>4901.96</v>
      </c>
      <c r="Q146" s="175">
        <v>4901.96</v>
      </c>
      <c r="R146" s="175">
        <v>4901.96</v>
      </c>
      <c r="S146" s="175">
        <v>4901.96</v>
      </c>
      <c r="T146" s="175">
        <v>4901.96</v>
      </c>
      <c r="U146" s="175">
        <v>4901.96</v>
      </c>
      <c r="V146" s="175">
        <v>4901.96</v>
      </c>
      <c r="W146" s="175">
        <v>4901.96</v>
      </c>
      <c r="X146" s="175">
        <v>4901.96</v>
      </c>
      <c r="Y146" s="175">
        <v>4901.96</v>
      </c>
      <c r="Z146" s="175">
        <v>4901.96</v>
      </c>
      <c r="AA146" s="175">
        <v>4901.96</v>
      </c>
    </row>
    <row r="147" ht="13.5" customHeight="1">
      <c r="A147" s="370" t="s">
        <v>209</v>
      </c>
      <c r="B147" s="175">
        <v>966.18</v>
      </c>
      <c r="C147" s="175">
        <v>957.23</v>
      </c>
      <c r="D147" s="175">
        <v>948.28</v>
      </c>
      <c r="E147" s="175">
        <v>939.34</v>
      </c>
      <c r="F147" s="175">
        <v>930.39</v>
      </c>
      <c r="G147" s="175">
        <v>921.45</v>
      </c>
      <c r="H147" s="175">
        <v>912.5</v>
      </c>
      <c r="I147" s="175">
        <v>903.55</v>
      </c>
      <c r="J147" s="175">
        <v>894.61</v>
      </c>
      <c r="K147" s="175">
        <v>885.66</v>
      </c>
      <c r="L147" s="175">
        <v>876.72</v>
      </c>
      <c r="M147" s="175">
        <v>867.77</v>
      </c>
      <c r="N147" s="365"/>
      <c r="O147" s="370" t="s">
        <v>209</v>
      </c>
      <c r="P147" s="175">
        <v>966.18</v>
      </c>
      <c r="Q147" s="175">
        <v>957.23</v>
      </c>
      <c r="R147" s="175">
        <v>948.28</v>
      </c>
      <c r="S147" s="175">
        <v>939.34</v>
      </c>
      <c r="T147" s="175">
        <v>930.39</v>
      </c>
      <c r="U147" s="175">
        <v>921.45</v>
      </c>
      <c r="V147" s="175">
        <v>912.5</v>
      </c>
      <c r="W147" s="175">
        <v>903.55</v>
      </c>
      <c r="X147" s="175">
        <v>894.61</v>
      </c>
      <c r="Y147" s="175">
        <v>885.66</v>
      </c>
      <c r="Z147" s="175">
        <v>876.72</v>
      </c>
      <c r="AA147" s="175">
        <v>867.77</v>
      </c>
    </row>
    <row r="148" ht="13.5" customHeight="1">
      <c r="A148" s="370" t="s">
        <v>210</v>
      </c>
      <c r="B148" s="175">
        <v>5868.14</v>
      </c>
      <c r="C148" s="175">
        <v>5859.19</v>
      </c>
      <c r="D148" s="175">
        <v>5850.25</v>
      </c>
      <c r="E148" s="175">
        <v>5841.3</v>
      </c>
      <c r="F148" s="175">
        <v>5832.35</v>
      </c>
      <c r="G148" s="175">
        <v>5823.41</v>
      </c>
      <c r="H148" s="175">
        <v>5814.46</v>
      </c>
      <c r="I148" s="175">
        <v>5805.51</v>
      </c>
      <c r="J148" s="175">
        <v>5796.57</v>
      </c>
      <c r="K148" s="175">
        <v>5787.62</v>
      </c>
      <c r="L148" s="175">
        <v>5778.68</v>
      </c>
      <c r="M148" s="175">
        <v>5769.73</v>
      </c>
      <c r="N148" s="365"/>
      <c r="O148" s="370" t="s">
        <v>210</v>
      </c>
      <c r="P148" s="175">
        <v>5868.14</v>
      </c>
      <c r="Q148" s="175">
        <v>5859.19</v>
      </c>
      <c r="R148" s="175">
        <v>5850.25</v>
      </c>
      <c r="S148" s="175">
        <v>5841.3</v>
      </c>
      <c r="T148" s="175">
        <v>5832.35</v>
      </c>
      <c r="U148" s="175">
        <v>5823.41</v>
      </c>
      <c r="V148" s="175">
        <v>5814.46</v>
      </c>
      <c r="W148" s="175">
        <v>5805.51</v>
      </c>
      <c r="X148" s="175">
        <v>5796.57</v>
      </c>
      <c r="Y148" s="175">
        <v>5787.62</v>
      </c>
      <c r="Z148" s="175">
        <v>5778.68</v>
      </c>
      <c r="AA148" s="175">
        <v>5769.73</v>
      </c>
    </row>
    <row r="149" ht="13.5" customHeight="1">
      <c r="A149" s="370" t="s">
        <v>211</v>
      </c>
      <c r="B149" s="175">
        <v>524509.8</v>
      </c>
      <c r="C149" s="175">
        <v>519607.84</v>
      </c>
      <c r="D149" s="175">
        <v>514705.88</v>
      </c>
      <c r="E149" s="175">
        <v>509803.92</v>
      </c>
      <c r="F149" s="175">
        <v>504901.96</v>
      </c>
      <c r="G149" s="175">
        <v>500000.0</v>
      </c>
      <c r="H149" s="175">
        <v>495098.04</v>
      </c>
      <c r="I149" s="175">
        <v>490196.08</v>
      </c>
      <c r="J149" s="175">
        <v>485294.12</v>
      </c>
      <c r="K149" s="175">
        <v>480392.16</v>
      </c>
      <c r="L149" s="175">
        <v>475490.2</v>
      </c>
      <c r="M149" s="175">
        <v>470588.24</v>
      </c>
      <c r="N149" s="365"/>
      <c r="O149" s="370" t="s">
        <v>211</v>
      </c>
      <c r="P149" s="175">
        <v>524509.8</v>
      </c>
      <c r="Q149" s="175">
        <v>519607.84</v>
      </c>
      <c r="R149" s="175">
        <v>514705.88</v>
      </c>
      <c r="S149" s="175">
        <v>509803.92</v>
      </c>
      <c r="T149" s="175">
        <v>504901.96</v>
      </c>
      <c r="U149" s="175">
        <v>500000.0</v>
      </c>
      <c r="V149" s="175">
        <v>495098.04</v>
      </c>
      <c r="W149" s="175">
        <v>490196.08</v>
      </c>
      <c r="X149" s="175">
        <v>485294.12</v>
      </c>
      <c r="Y149" s="175">
        <v>480392.16</v>
      </c>
      <c r="Z149" s="175">
        <v>475490.2</v>
      </c>
      <c r="AA149" s="175">
        <v>470588.24</v>
      </c>
    </row>
    <row r="150" ht="13.5" customHeight="1">
      <c r="A150" s="188" t="s">
        <v>169</v>
      </c>
      <c r="B150" s="371">
        <v>12540.0</v>
      </c>
      <c r="C150" s="371">
        <v>12571.0</v>
      </c>
      <c r="D150" s="371">
        <v>12601.0</v>
      </c>
      <c r="E150" s="371">
        <v>12632.0</v>
      </c>
      <c r="F150" s="371">
        <v>12663.0</v>
      </c>
      <c r="G150" s="371">
        <v>12693.0</v>
      </c>
      <c r="H150" s="371">
        <v>12724.0</v>
      </c>
      <c r="I150" s="371">
        <v>12754.0</v>
      </c>
      <c r="J150" s="371">
        <v>12785.0</v>
      </c>
      <c r="K150" s="371">
        <v>12816.0</v>
      </c>
      <c r="L150" s="371">
        <v>12844.0</v>
      </c>
      <c r="M150" s="371">
        <v>12875.0</v>
      </c>
      <c r="N150" s="365"/>
      <c r="O150" s="188" t="s">
        <v>169</v>
      </c>
      <c r="P150" s="371">
        <v>12540.0</v>
      </c>
      <c r="Q150" s="371">
        <v>12571.0</v>
      </c>
      <c r="R150" s="371">
        <v>12601.0</v>
      </c>
      <c r="S150" s="371">
        <v>12632.0</v>
      </c>
      <c r="T150" s="371">
        <v>12663.0</v>
      </c>
      <c r="U150" s="371">
        <v>12693.0</v>
      </c>
      <c r="V150" s="371">
        <v>12724.0</v>
      </c>
      <c r="W150" s="371">
        <v>12754.0</v>
      </c>
      <c r="X150" s="371">
        <v>12785.0</v>
      </c>
      <c r="Y150" s="371">
        <v>12816.0</v>
      </c>
      <c r="Z150" s="371">
        <v>12844.0</v>
      </c>
      <c r="AA150" s="371">
        <v>12875.0</v>
      </c>
    </row>
    <row r="151" ht="13.5" customHeight="1">
      <c r="A151" s="370" t="s">
        <v>208</v>
      </c>
      <c r="B151" s="175">
        <v>4901.96</v>
      </c>
      <c r="C151" s="175">
        <v>4901.96</v>
      </c>
      <c r="D151" s="175">
        <v>4901.96</v>
      </c>
      <c r="E151" s="175">
        <v>4901.96</v>
      </c>
      <c r="F151" s="175">
        <v>4901.96</v>
      </c>
      <c r="G151" s="175">
        <v>4901.96</v>
      </c>
      <c r="H151" s="175">
        <v>4901.96</v>
      </c>
      <c r="I151" s="175">
        <v>4901.96</v>
      </c>
      <c r="J151" s="175">
        <v>4901.96</v>
      </c>
      <c r="K151" s="175">
        <v>4901.96</v>
      </c>
      <c r="L151" s="175">
        <v>4901.96</v>
      </c>
      <c r="M151" s="175">
        <v>4901.96</v>
      </c>
      <c r="N151" s="365"/>
      <c r="O151" s="370" t="s">
        <v>208</v>
      </c>
      <c r="P151" s="175">
        <v>4901.96</v>
      </c>
      <c r="Q151" s="175">
        <v>4901.96</v>
      </c>
      <c r="R151" s="175">
        <v>4901.96</v>
      </c>
      <c r="S151" s="175">
        <v>4901.96</v>
      </c>
      <c r="T151" s="175">
        <v>4901.96</v>
      </c>
      <c r="U151" s="175">
        <v>4901.96</v>
      </c>
      <c r="V151" s="175">
        <v>4901.96</v>
      </c>
      <c r="W151" s="175">
        <v>4901.96</v>
      </c>
      <c r="X151" s="175">
        <v>4901.96</v>
      </c>
      <c r="Y151" s="175">
        <v>4901.96</v>
      </c>
      <c r="Z151" s="175">
        <v>4901.96</v>
      </c>
      <c r="AA151" s="175">
        <v>4901.96</v>
      </c>
    </row>
    <row r="152" ht="13.5" customHeight="1">
      <c r="A152" s="370" t="s">
        <v>209</v>
      </c>
      <c r="B152" s="175">
        <v>858.82</v>
      </c>
      <c r="C152" s="175">
        <v>849.88</v>
      </c>
      <c r="D152" s="175">
        <v>840.93</v>
      </c>
      <c r="E152" s="175">
        <v>831.99</v>
      </c>
      <c r="F152" s="175">
        <v>823.04</v>
      </c>
      <c r="G152" s="175">
        <v>814.09</v>
      </c>
      <c r="H152" s="175">
        <v>805.15</v>
      </c>
      <c r="I152" s="175">
        <v>796.2</v>
      </c>
      <c r="J152" s="175">
        <v>787.25</v>
      </c>
      <c r="K152" s="175">
        <v>778.31</v>
      </c>
      <c r="L152" s="175">
        <v>769.36</v>
      </c>
      <c r="M152" s="175">
        <v>760.42</v>
      </c>
      <c r="N152" s="365"/>
      <c r="O152" s="370" t="s">
        <v>209</v>
      </c>
      <c r="P152" s="175">
        <v>858.82</v>
      </c>
      <c r="Q152" s="175">
        <v>849.88</v>
      </c>
      <c r="R152" s="175">
        <v>840.93</v>
      </c>
      <c r="S152" s="175">
        <v>831.99</v>
      </c>
      <c r="T152" s="175">
        <v>823.04</v>
      </c>
      <c r="U152" s="175">
        <v>814.09</v>
      </c>
      <c r="V152" s="175">
        <v>805.15</v>
      </c>
      <c r="W152" s="175">
        <v>796.2</v>
      </c>
      <c r="X152" s="175">
        <v>787.25</v>
      </c>
      <c r="Y152" s="175">
        <v>778.31</v>
      </c>
      <c r="Z152" s="175">
        <v>769.36</v>
      </c>
      <c r="AA152" s="175">
        <v>760.42</v>
      </c>
    </row>
    <row r="153" ht="13.5" customHeight="1">
      <c r="A153" s="370" t="s">
        <v>210</v>
      </c>
      <c r="B153" s="175">
        <v>5760.78</v>
      </c>
      <c r="C153" s="175">
        <v>5751.84</v>
      </c>
      <c r="D153" s="175">
        <v>5742.89</v>
      </c>
      <c r="E153" s="175">
        <v>5733.95</v>
      </c>
      <c r="F153" s="175">
        <v>5725.0</v>
      </c>
      <c r="G153" s="175">
        <v>5716.05</v>
      </c>
      <c r="H153" s="175">
        <v>5707.11</v>
      </c>
      <c r="I153" s="175">
        <v>5698.16</v>
      </c>
      <c r="J153" s="175">
        <v>5689.22</v>
      </c>
      <c r="K153" s="175">
        <v>5680.27</v>
      </c>
      <c r="L153" s="175">
        <v>5671.32</v>
      </c>
      <c r="M153" s="175">
        <v>5662.38</v>
      </c>
      <c r="N153" s="365"/>
      <c r="O153" s="370" t="s">
        <v>210</v>
      </c>
      <c r="P153" s="175">
        <v>5760.78</v>
      </c>
      <c r="Q153" s="175">
        <v>5751.84</v>
      </c>
      <c r="R153" s="175">
        <v>5742.89</v>
      </c>
      <c r="S153" s="175">
        <v>5733.95</v>
      </c>
      <c r="T153" s="175">
        <v>5725.0</v>
      </c>
      <c r="U153" s="175">
        <v>5716.05</v>
      </c>
      <c r="V153" s="175">
        <v>5707.11</v>
      </c>
      <c r="W153" s="175">
        <v>5698.16</v>
      </c>
      <c r="X153" s="175">
        <v>5689.22</v>
      </c>
      <c r="Y153" s="175">
        <v>5680.27</v>
      </c>
      <c r="Z153" s="175">
        <v>5671.32</v>
      </c>
      <c r="AA153" s="175">
        <v>5662.38</v>
      </c>
    </row>
    <row r="154" ht="13.5" customHeight="1">
      <c r="A154" s="370" t="s">
        <v>211</v>
      </c>
      <c r="B154" s="175">
        <v>465686.27</v>
      </c>
      <c r="C154" s="175">
        <v>460784.31</v>
      </c>
      <c r="D154" s="175">
        <v>455882.35</v>
      </c>
      <c r="E154" s="175">
        <v>450980.39</v>
      </c>
      <c r="F154" s="175">
        <v>446078.43</v>
      </c>
      <c r="G154" s="175">
        <v>441176.47</v>
      </c>
      <c r="H154" s="175">
        <v>436274.51</v>
      </c>
      <c r="I154" s="175">
        <v>431372.55</v>
      </c>
      <c r="J154" s="175">
        <v>426470.59</v>
      </c>
      <c r="K154" s="175">
        <v>421568.63</v>
      </c>
      <c r="L154" s="175">
        <v>416666.67</v>
      </c>
      <c r="M154" s="175">
        <v>411764.71</v>
      </c>
      <c r="N154" s="365"/>
      <c r="O154" s="370" t="s">
        <v>211</v>
      </c>
      <c r="P154" s="175">
        <v>465686.27</v>
      </c>
      <c r="Q154" s="175">
        <v>460784.31</v>
      </c>
      <c r="R154" s="175">
        <v>455882.35</v>
      </c>
      <c r="S154" s="175">
        <v>450980.39</v>
      </c>
      <c r="T154" s="175">
        <v>446078.43</v>
      </c>
      <c r="U154" s="175">
        <v>441176.47</v>
      </c>
      <c r="V154" s="175">
        <v>436274.51</v>
      </c>
      <c r="W154" s="175">
        <v>431372.55</v>
      </c>
      <c r="X154" s="175">
        <v>426470.59</v>
      </c>
      <c r="Y154" s="175">
        <v>421568.63</v>
      </c>
      <c r="Z154" s="175">
        <v>416666.67</v>
      </c>
      <c r="AA154" s="175">
        <v>411764.71</v>
      </c>
    </row>
    <row r="155" ht="13.5" customHeight="1">
      <c r="A155" s="365"/>
      <c r="B155" s="365"/>
      <c r="C155" s="365"/>
      <c r="D155" s="365"/>
      <c r="E155" s="365"/>
      <c r="F155" s="365"/>
      <c r="G155" s="365"/>
      <c r="H155" s="365"/>
      <c r="I155" s="365"/>
      <c r="J155" s="365"/>
      <c r="K155" s="365"/>
      <c r="L155" s="365"/>
      <c r="M155" s="365"/>
      <c r="N155" s="365"/>
      <c r="O155" s="365"/>
      <c r="P155" s="365"/>
      <c r="Q155" s="365"/>
      <c r="R155" s="365"/>
      <c r="S155" s="365"/>
      <c r="T155" s="365"/>
      <c r="U155" s="365"/>
      <c r="V155" s="365"/>
      <c r="W155" s="365"/>
      <c r="X155" s="365"/>
      <c r="Y155" s="365"/>
      <c r="Z155" s="365"/>
      <c r="AA155" s="365"/>
    </row>
    <row r="156" ht="13.5" customHeight="1">
      <c r="A156" s="188" t="s">
        <v>169</v>
      </c>
      <c r="B156" s="369">
        <v>11079.0</v>
      </c>
      <c r="C156" s="369">
        <v>11110.0</v>
      </c>
      <c r="D156" s="369">
        <v>11140.0</v>
      </c>
      <c r="E156" s="369">
        <v>11171.0</v>
      </c>
      <c r="F156" s="369">
        <v>11202.0</v>
      </c>
      <c r="G156" s="369">
        <v>11232.0</v>
      </c>
      <c r="H156" s="369">
        <v>11263.0</v>
      </c>
      <c r="I156" s="369">
        <v>11293.0</v>
      </c>
      <c r="J156" s="369">
        <v>11324.0</v>
      </c>
      <c r="K156" s="369">
        <v>11355.0</v>
      </c>
      <c r="L156" s="369">
        <v>11383.0</v>
      </c>
      <c r="M156" s="369">
        <v>11414.0</v>
      </c>
      <c r="N156" s="365"/>
      <c r="O156" s="188" t="s">
        <v>169</v>
      </c>
      <c r="P156" s="369">
        <v>11079.0</v>
      </c>
      <c r="Q156" s="369">
        <v>11110.0</v>
      </c>
      <c r="R156" s="369">
        <v>11140.0</v>
      </c>
      <c r="S156" s="369">
        <v>11171.0</v>
      </c>
      <c r="T156" s="369">
        <v>11202.0</v>
      </c>
      <c r="U156" s="369">
        <v>11232.0</v>
      </c>
      <c r="V156" s="369">
        <v>11263.0</v>
      </c>
      <c r="W156" s="369">
        <v>11293.0</v>
      </c>
      <c r="X156" s="369">
        <v>11324.0</v>
      </c>
      <c r="Y156" s="369">
        <v>11355.0</v>
      </c>
      <c r="Z156" s="369">
        <v>11383.0</v>
      </c>
      <c r="AA156" s="369">
        <v>11414.0</v>
      </c>
    </row>
    <row r="157" ht="13.5" customHeight="1">
      <c r="A157" s="370" t="s">
        <v>208</v>
      </c>
      <c r="B157" s="175">
        <v>4901.96</v>
      </c>
      <c r="C157" s="175">
        <v>4901.96</v>
      </c>
      <c r="D157" s="175">
        <v>4901.96</v>
      </c>
      <c r="E157" s="175">
        <v>4901.96</v>
      </c>
      <c r="F157" s="175">
        <v>4901.96</v>
      </c>
      <c r="G157" s="175">
        <v>4901.96</v>
      </c>
      <c r="H157" s="175">
        <v>4901.96</v>
      </c>
      <c r="I157" s="175">
        <v>4901.96</v>
      </c>
      <c r="J157" s="175">
        <v>4901.96</v>
      </c>
      <c r="K157" s="175">
        <v>4901.96</v>
      </c>
      <c r="L157" s="175">
        <v>4901.96</v>
      </c>
      <c r="M157" s="175">
        <v>4901.96</v>
      </c>
      <c r="N157" s="365"/>
      <c r="O157" s="370" t="s">
        <v>208</v>
      </c>
      <c r="P157" s="175">
        <v>4901.96</v>
      </c>
      <c r="Q157" s="175">
        <v>4901.96</v>
      </c>
      <c r="R157" s="175">
        <v>4901.96</v>
      </c>
      <c r="S157" s="175">
        <v>4901.96</v>
      </c>
      <c r="T157" s="175">
        <v>4901.96</v>
      </c>
      <c r="U157" s="175">
        <v>4901.96</v>
      </c>
      <c r="V157" s="175">
        <v>4901.96</v>
      </c>
      <c r="W157" s="175">
        <v>4901.96</v>
      </c>
      <c r="X157" s="175">
        <v>4901.96</v>
      </c>
      <c r="Y157" s="175">
        <v>4901.96</v>
      </c>
      <c r="Z157" s="175">
        <v>4901.96</v>
      </c>
      <c r="AA157" s="175">
        <v>4901.96</v>
      </c>
    </row>
    <row r="158" ht="13.5" customHeight="1">
      <c r="A158" s="370" t="s">
        <v>209</v>
      </c>
      <c r="B158" s="175">
        <v>1288.24</v>
      </c>
      <c r="C158" s="175">
        <v>1279.29</v>
      </c>
      <c r="D158" s="175">
        <v>1270.34</v>
      </c>
      <c r="E158" s="175">
        <v>1261.4</v>
      </c>
      <c r="F158" s="175">
        <v>1252.45</v>
      </c>
      <c r="G158" s="175">
        <v>1243.5</v>
      </c>
      <c r="H158" s="175">
        <v>1234.56</v>
      </c>
      <c r="I158" s="175">
        <v>1225.61</v>
      </c>
      <c r="J158" s="175">
        <v>1216.67</v>
      </c>
      <c r="K158" s="175">
        <v>1207.72</v>
      </c>
      <c r="L158" s="175">
        <v>1198.77</v>
      </c>
      <c r="M158" s="175">
        <v>1189.83</v>
      </c>
      <c r="N158" s="365"/>
      <c r="O158" s="370" t="s">
        <v>209</v>
      </c>
      <c r="P158" s="175">
        <v>1288.24</v>
      </c>
      <c r="Q158" s="175">
        <v>1279.29</v>
      </c>
      <c r="R158" s="175">
        <v>1270.34</v>
      </c>
      <c r="S158" s="175">
        <v>1261.4</v>
      </c>
      <c r="T158" s="175">
        <v>1252.45</v>
      </c>
      <c r="U158" s="175">
        <v>1243.5</v>
      </c>
      <c r="V158" s="175">
        <v>1234.56</v>
      </c>
      <c r="W158" s="175">
        <v>1225.61</v>
      </c>
      <c r="X158" s="175">
        <v>1216.67</v>
      </c>
      <c r="Y158" s="175">
        <v>1207.72</v>
      </c>
      <c r="Z158" s="175">
        <v>1198.77</v>
      </c>
      <c r="AA158" s="175">
        <v>1189.83</v>
      </c>
    </row>
    <row r="159" ht="13.5" customHeight="1">
      <c r="A159" s="370" t="s">
        <v>210</v>
      </c>
      <c r="B159" s="175">
        <v>6190.2</v>
      </c>
      <c r="C159" s="175">
        <v>6181.25</v>
      </c>
      <c r="D159" s="175">
        <v>6172.3</v>
      </c>
      <c r="E159" s="175">
        <v>6163.36</v>
      </c>
      <c r="F159" s="175">
        <v>6154.41</v>
      </c>
      <c r="G159" s="175">
        <v>6145.47</v>
      </c>
      <c r="H159" s="175">
        <v>6136.52</v>
      </c>
      <c r="I159" s="175">
        <v>6127.57</v>
      </c>
      <c r="J159" s="175">
        <v>6118.63</v>
      </c>
      <c r="K159" s="175">
        <v>6109.68</v>
      </c>
      <c r="L159" s="175">
        <v>6100.74</v>
      </c>
      <c r="M159" s="175">
        <v>6091.79</v>
      </c>
      <c r="N159" s="365"/>
      <c r="O159" s="370" t="s">
        <v>210</v>
      </c>
      <c r="P159" s="175">
        <v>6190.2</v>
      </c>
      <c r="Q159" s="175">
        <v>6181.25</v>
      </c>
      <c r="R159" s="175">
        <v>6172.3</v>
      </c>
      <c r="S159" s="175">
        <v>6163.36</v>
      </c>
      <c r="T159" s="175">
        <v>6154.41</v>
      </c>
      <c r="U159" s="175">
        <v>6145.47</v>
      </c>
      <c r="V159" s="175">
        <v>6136.52</v>
      </c>
      <c r="W159" s="175">
        <v>6127.57</v>
      </c>
      <c r="X159" s="175">
        <v>6118.63</v>
      </c>
      <c r="Y159" s="175">
        <v>6109.68</v>
      </c>
      <c r="Z159" s="175">
        <v>6100.74</v>
      </c>
      <c r="AA159" s="175">
        <v>6091.79</v>
      </c>
    </row>
    <row r="160" ht="13.5" customHeight="1">
      <c r="A160" s="370" t="s">
        <v>211</v>
      </c>
      <c r="B160" s="175">
        <v>1.4E7</v>
      </c>
      <c r="C160" s="175">
        <v>696078.43</v>
      </c>
      <c r="D160" s="175">
        <v>691176.47</v>
      </c>
      <c r="E160" s="175">
        <v>686274.51</v>
      </c>
      <c r="F160" s="175">
        <v>681372.55</v>
      </c>
      <c r="G160" s="175">
        <v>676470.59</v>
      </c>
      <c r="H160" s="175">
        <v>671568.63</v>
      </c>
      <c r="I160" s="175">
        <v>666666.67</v>
      </c>
      <c r="J160" s="175">
        <v>661764.71</v>
      </c>
      <c r="K160" s="175">
        <v>656862.75</v>
      </c>
      <c r="L160" s="175">
        <v>651960.78</v>
      </c>
      <c r="M160" s="175">
        <v>647058.82</v>
      </c>
      <c r="N160" s="365"/>
      <c r="O160" s="370" t="s">
        <v>211</v>
      </c>
      <c r="P160" s="175">
        <v>1.4E7</v>
      </c>
      <c r="Q160" s="175">
        <v>696078.43</v>
      </c>
      <c r="R160" s="175">
        <v>691176.47</v>
      </c>
      <c r="S160" s="175">
        <v>686274.51</v>
      </c>
      <c r="T160" s="175">
        <v>681372.55</v>
      </c>
      <c r="U160" s="175">
        <v>676470.59</v>
      </c>
      <c r="V160" s="175">
        <v>671568.63</v>
      </c>
      <c r="W160" s="175">
        <v>666666.67</v>
      </c>
      <c r="X160" s="175">
        <v>661764.71</v>
      </c>
      <c r="Y160" s="175">
        <v>656862.75</v>
      </c>
      <c r="Z160" s="175">
        <v>651960.78</v>
      </c>
      <c r="AA160" s="175">
        <v>647058.82</v>
      </c>
    </row>
    <row r="161" ht="13.5" customHeight="1">
      <c r="A161" s="188" t="s">
        <v>169</v>
      </c>
      <c r="B161" s="369">
        <v>11444.0</v>
      </c>
      <c r="C161" s="369">
        <v>11475.0</v>
      </c>
      <c r="D161" s="369">
        <v>11505.0</v>
      </c>
      <c r="E161" s="369">
        <v>11536.0</v>
      </c>
      <c r="F161" s="369">
        <v>11567.0</v>
      </c>
      <c r="G161" s="369">
        <v>11597.0</v>
      </c>
      <c r="H161" s="369">
        <v>11628.0</v>
      </c>
      <c r="I161" s="369">
        <v>11658.0</v>
      </c>
      <c r="J161" s="369">
        <v>11689.0</v>
      </c>
      <c r="K161" s="369">
        <v>11720.0</v>
      </c>
      <c r="L161" s="369">
        <v>11749.0</v>
      </c>
      <c r="M161" s="369">
        <v>11780.0</v>
      </c>
      <c r="N161" s="365"/>
      <c r="O161" s="188" t="s">
        <v>169</v>
      </c>
      <c r="P161" s="369">
        <v>11444.0</v>
      </c>
      <c r="Q161" s="369">
        <v>11475.0</v>
      </c>
      <c r="R161" s="369">
        <v>11505.0</v>
      </c>
      <c r="S161" s="369">
        <v>11536.0</v>
      </c>
      <c r="T161" s="369">
        <v>11567.0</v>
      </c>
      <c r="U161" s="369">
        <v>11597.0</v>
      </c>
      <c r="V161" s="369">
        <v>11628.0</v>
      </c>
      <c r="W161" s="369">
        <v>11658.0</v>
      </c>
      <c r="X161" s="369">
        <v>11689.0</v>
      </c>
      <c r="Y161" s="369">
        <v>11720.0</v>
      </c>
      <c r="Z161" s="369">
        <v>11749.0</v>
      </c>
      <c r="AA161" s="369">
        <v>11780.0</v>
      </c>
    </row>
    <row r="162" ht="13.5" customHeight="1">
      <c r="A162" s="370" t="s">
        <v>208</v>
      </c>
      <c r="B162" s="175">
        <v>4901.96</v>
      </c>
      <c r="C162" s="175">
        <v>4901.96</v>
      </c>
      <c r="D162" s="175">
        <v>4901.96</v>
      </c>
      <c r="E162" s="175">
        <v>4901.96</v>
      </c>
      <c r="F162" s="175">
        <v>4901.96</v>
      </c>
      <c r="G162" s="175">
        <v>4901.96</v>
      </c>
      <c r="H162" s="175">
        <v>4901.96</v>
      </c>
      <c r="I162" s="175">
        <v>4901.96</v>
      </c>
      <c r="J162" s="175">
        <v>4901.96</v>
      </c>
      <c r="K162" s="175">
        <v>4901.96</v>
      </c>
      <c r="L162" s="175">
        <v>4901.96</v>
      </c>
      <c r="M162" s="175">
        <v>4901.96</v>
      </c>
      <c r="N162" s="365"/>
      <c r="O162" s="370" t="s">
        <v>208</v>
      </c>
      <c r="P162" s="175">
        <v>4901.96</v>
      </c>
      <c r="Q162" s="175">
        <v>4901.96</v>
      </c>
      <c r="R162" s="175">
        <v>4901.96</v>
      </c>
      <c r="S162" s="175">
        <v>4901.96</v>
      </c>
      <c r="T162" s="175">
        <v>4901.96</v>
      </c>
      <c r="U162" s="175">
        <v>4901.96</v>
      </c>
      <c r="V162" s="175">
        <v>4901.96</v>
      </c>
      <c r="W162" s="175">
        <v>4901.96</v>
      </c>
      <c r="X162" s="175">
        <v>4901.96</v>
      </c>
      <c r="Y162" s="175">
        <v>4901.96</v>
      </c>
      <c r="Z162" s="175">
        <v>4901.96</v>
      </c>
      <c r="AA162" s="175">
        <v>4901.96</v>
      </c>
    </row>
    <row r="163" ht="13.5" customHeight="1">
      <c r="A163" s="370" t="s">
        <v>209</v>
      </c>
      <c r="B163" s="175">
        <v>1180.88</v>
      </c>
      <c r="C163" s="175">
        <v>1171.94</v>
      </c>
      <c r="D163" s="175">
        <v>1162.99</v>
      </c>
      <c r="E163" s="175">
        <v>1154.04</v>
      </c>
      <c r="F163" s="175">
        <v>1145.1</v>
      </c>
      <c r="G163" s="175">
        <v>1136.15</v>
      </c>
      <c r="H163" s="175">
        <v>1127.21</v>
      </c>
      <c r="I163" s="175">
        <v>1118.26</v>
      </c>
      <c r="J163" s="175">
        <v>1109.31</v>
      </c>
      <c r="K163" s="175">
        <v>1100.37</v>
      </c>
      <c r="L163" s="175">
        <v>1091.42</v>
      </c>
      <c r="M163" s="175">
        <v>1082.48</v>
      </c>
      <c r="N163" s="365"/>
      <c r="O163" s="370" t="s">
        <v>209</v>
      </c>
      <c r="P163" s="175">
        <v>1180.88</v>
      </c>
      <c r="Q163" s="175">
        <v>1171.94</v>
      </c>
      <c r="R163" s="175">
        <v>1162.99</v>
      </c>
      <c r="S163" s="175">
        <v>1154.04</v>
      </c>
      <c r="T163" s="175">
        <v>1145.1</v>
      </c>
      <c r="U163" s="175">
        <v>1136.15</v>
      </c>
      <c r="V163" s="175">
        <v>1127.21</v>
      </c>
      <c r="W163" s="175">
        <v>1118.26</v>
      </c>
      <c r="X163" s="175">
        <v>1109.31</v>
      </c>
      <c r="Y163" s="175">
        <v>1100.37</v>
      </c>
      <c r="Z163" s="175">
        <v>1091.42</v>
      </c>
      <c r="AA163" s="175">
        <v>1082.48</v>
      </c>
    </row>
    <row r="164" ht="13.5" customHeight="1">
      <c r="A164" s="370" t="s">
        <v>210</v>
      </c>
      <c r="B164" s="175">
        <v>6082.84</v>
      </c>
      <c r="C164" s="175">
        <v>6073.9</v>
      </c>
      <c r="D164" s="175">
        <v>6064.95</v>
      </c>
      <c r="E164" s="175">
        <v>6056.0</v>
      </c>
      <c r="F164" s="175">
        <v>6047.06</v>
      </c>
      <c r="G164" s="175">
        <v>6038.11</v>
      </c>
      <c r="H164" s="175">
        <v>6029.17</v>
      </c>
      <c r="I164" s="175">
        <v>6020.22</v>
      </c>
      <c r="J164" s="175">
        <v>6011.27</v>
      </c>
      <c r="K164" s="175">
        <v>6002.33</v>
      </c>
      <c r="L164" s="175">
        <v>5993.38</v>
      </c>
      <c r="M164" s="175">
        <v>5984.44</v>
      </c>
      <c r="N164" s="365"/>
      <c r="O164" s="370" t="s">
        <v>210</v>
      </c>
      <c r="P164" s="175">
        <v>6082.84</v>
      </c>
      <c r="Q164" s="175">
        <v>6073.9</v>
      </c>
      <c r="R164" s="175">
        <v>6064.95</v>
      </c>
      <c r="S164" s="175">
        <v>6056.0</v>
      </c>
      <c r="T164" s="175">
        <v>6047.06</v>
      </c>
      <c r="U164" s="175">
        <v>6038.11</v>
      </c>
      <c r="V164" s="175">
        <v>6029.17</v>
      </c>
      <c r="W164" s="175">
        <v>6020.22</v>
      </c>
      <c r="X164" s="175">
        <v>6011.27</v>
      </c>
      <c r="Y164" s="175">
        <v>6002.33</v>
      </c>
      <c r="Z164" s="175">
        <v>5993.38</v>
      </c>
      <c r="AA164" s="175">
        <v>5984.44</v>
      </c>
    </row>
    <row r="165" ht="13.5" customHeight="1">
      <c r="A165" s="370" t="s">
        <v>211</v>
      </c>
      <c r="B165" s="175">
        <v>642156.86</v>
      </c>
      <c r="C165" s="175">
        <v>637254.9</v>
      </c>
      <c r="D165" s="175">
        <v>632352.94</v>
      </c>
      <c r="E165" s="175">
        <v>627450.98</v>
      </c>
      <c r="F165" s="175">
        <v>622549.02</v>
      </c>
      <c r="G165" s="175">
        <v>617647.06</v>
      </c>
      <c r="H165" s="175">
        <v>612745.1</v>
      </c>
      <c r="I165" s="175">
        <v>607843.14</v>
      </c>
      <c r="J165" s="175">
        <v>602941.18</v>
      </c>
      <c r="K165" s="175">
        <v>598039.22</v>
      </c>
      <c r="L165" s="175">
        <v>593137.25</v>
      </c>
      <c r="M165" s="175">
        <v>588235.29</v>
      </c>
      <c r="N165" s="365"/>
      <c r="O165" s="370" t="s">
        <v>211</v>
      </c>
      <c r="P165" s="175">
        <v>642156.86</v>
      </c>
      <c r="Q165" s="175">
        <v>637254.9</v>
      </c>
      <c r="R165" s="175">
        <v>632352.94</v>
      </c>
      <c r="S165" s="175">
        <v>627450.98</v>
      </c>
      <c r="T165" s="175">
        <v>622549.02</v>
      </c>
      <c r="U165" s="175">
        <v>617647.06</v>
      </c>
      <c r="V165" s="175">
        <v>612745.1</v>
      </c>
      <c r="W165" s="175">
        <v>607843.14</v>
      </c>
      <c r="X165" s="175">
        <v>602941.18</v>
      </c>
      <c r="Y165" s="175">
        <v>598039.22</v>
      </c>
      <c r="Z165" s="175">
        <v>593137.25</v>
      </c>
      <c r="AA165" s="175">
        <v>588235.29</v>
      </c>
    </row>
    <row r="166" ht="13.5" customHeight="1">
      <c r="A166" s="188" t="s">
        <v>169</v>
      </c>
      <c r="B166" s="369">
        <v>11810.0</v>
      </c>
      <c r="C166" s="369">
        <v>11841.0</v>
      </c>
      <c r="D166" s="369">
        <v>11871.0</v>
      </c>
      <c r="E166" s="369">
        <v>11902.0</v>
      </c>
      <c r="F166" s="369">
        <v>11933.0</v>
      </c>
      <c r="G166" s="369">
        <v>11963.0</v>
      </c>
      <c r="H166" s="369">
        <v>11994.0</v>
      </c>
      <c r="I166" s="369">
        <v>12024.0</v>
      </c>
      <c r="J166" s="369">
        <v>12055.0</v>
      </c>
      <c r="K166" s="369">
        <v>12086.0</v>
      </c>
      <c r="L166" s="369">
        <v>12114.0</v>
      </c>
      <c r="M166" s="369">
        <v>12145.0</v>
      </c>
      <c r="N166" s="365"/>
      <c r="O166" s="188" t="s">
        <v>169</v>
      </c>
      <c r="P166" s="369">
        <v>11810.0</v>
      </c>
      <c r="Q166" s="369">
        <v>11841.0</v>
      </c>
      <c r="R166" s="369">
        <v>11871.0</v>
      </c>
      <c r="S166" s="369">
        <v>11902.0</v>
      </c>
      <c r="T166" s="369">
        <v>11933.0</v>
      </c>
      <c r="U166" s="369">
        <v>11963.0</v>
      </c>
      <c r="V166" s="369">
        <v>11994.0</v>
      </c>
      <c r="W166" s="369">
        <v>12024.0</v>
      </c>
      <c r="X166" s="369">
        <v>12055.0</v>
      </c>
      <c r="Y166" s="369">
        <v>12086.0</v>
      </c>
      <c r="Z166" s="369">
        <v>12114.0</v>
      </c>
      <c r="AA166" s="369">
        <v>12145.0</v>
      </c>
    </row>
    <row r="167" ht="13.5" customHeight="1">
      <c r="A167" s="370" t="s">
        <v>208</v>
      </c>
      <c r="B167" s="175">
        <v>4901.96</v>
      </c>
      <c r="C167" s="175">
        <v>4901.96</v>
      </c>
      <c r="D167" s="175">
        <v>4901.96</v>
      </c>
      <c r="E167" s="175">
        <v>4901.96</v>
      </c>
      <c r="F167" s="175">
        <v>4901.96</v>
      </c>
      <c r="G167" s="175">
        <v>4901.96</v>
      </c>
      <c r="H167" s="175">
        <v>4901.96</v>
      </c>
      <c r="I167" s="175">
        <v>4901.96</v>
      </c>
      <c r="J167" s="175">
        <v>4901.96</v>
      </c>
      <c r="K167" s="175">
        <v>4901.96</v>
      </c>
      <c r="L167" s="175">
        <v>4901.96</v>
      </c>
      <c r="M167" s="175">
        <v>4901.96</v>
      </c>
      <c r="N167" s="365"/>
      <c r="O167" s="370" t="s">
        <v>208</v>
      </c>
      <c r="P167" s="175">
        <v>4901.96</v>
      </c>
      <c r="Q167" s="175">
        <v>4901.96</v>
      </c>
      <c r="R167" s="175">
        <v>4901.96</v>
      </c>
      <c r="S167" s="175">
        <v>4901.96</v>
      </c>
      <c r="T167" s="175">
        <v>4901.96</v>
      </c>
      <c r="U167" s="175">
        <v>4901.96</v>
      </c>
      <c r="V167" s="175">
        <v>4901.96</v>
      </c>
      <c r="W167" s="175">
        <v>4901.96</v>
      </c>
      <c r="X167" s="175">
        <v>4901.96</v>
      </c>
      <c r="Y167" s="175">
        <v>4901.96</v>
      </c>
      <c r="Z167" s="175">
        <v>4901.96</v>
      </c>
      <c r="AA167" s="175">
        <v>4901.96</v>
      </c>
    </row>
    <row r="168" ht="13.5" customHeight="1">
      <c r="A168" s="370" t="s">
        <v>209</v>
      </c>
      <c r="B168" s="175">
        <v>1073.53</v>
      </c>
      <c r="C168" s="175">
        <v>1064.58</v>
      </c>
      <c r="D168" s="175">
        <v>1055.64</v>
      </c>
      <c r="E168" s="175">
        <v>1046.69</v>
      </c>
      <c r="F168" s="175">
        <v>1037.75</v>
      </c>
      <c r="G168" s="175">
        <v>1028.8</v>
      </c>
      <c r="H168" s="175">
        <v>1019.85</v>
      </c>
      <c r="I168" s="175">
        <v>1010.91</v>
      </c>
      <c r="J168" s="175">
        <v>1001.96</v>
      </c>
      <c r="K168" s="175">
        <v>993.01</v>
      </c>
      <c r="L168" s="175">
        <v>984.07</v>
      </c>
      <c r="M168" s="175">
        <v>975.12</v>
      </c>
      <c r="N168" s="365"/>
      <c r="O168" s="370" t="s">
        <v>209</v>
      </c>
      <c r="P168" s="175">
        <v>1073.53</v>
      </c>
      <c r="Q168" s="175">
        <v>1064.58</v>
      </c>
      <c r="R168" s="175">
        <v>1055.64</v>
      </c>
      <c r="S168" s="175">
        <v>1046.69</v>
      </c>
      <c r="T168" s="175">
        <v>1037.75</v>
      </c>
      <c r="U168" s="175">
        <v>1028.8</v>
      </c>
      <c r="V168" s="175">
        <v>1019.85</v>
      </c>
      <c r="W168" s="175">
        <v>1010.91</v>
      </c>
      <c r="X168" s="175">
        <v>1001.96</v>
      </c>
      <c r="Y168" s="175">
        <v>993.01</v>
      </c>
      <c r="Z168" s="175">
        <v>984.07</v>
      </c>
      <c r="AA168" s="175">
        <v>975.12</v>
      </c>
    </row>
    <row r="169" ht="13.5" customHeight="1">
      <c r="A169" s="370" t="s">
        <v>210</v>
      </c>
      <c r="B169" s="175">
        <v>5975.49</v>
      </c>
      <c r="C169" s="175">
        <v>5966.54</v>
      </c>
      <c r="D169" s="175">
        <v>5957.6</v>
      </c>
      <c r="E169" s="175">
        <v>5948.65</v>
      </c>
      <c r="F169" s="175">
        <v>5939.71</v>
      </c>
      <c r="G169" s="175">
        <v>5930.76</v>
      </c>
      <c r="H169" s="175">
        <v>5921.81</v>
      </c>
      <c r="I169" s="175">
        <v>5912.87</v>
      </c>
      <c r="J169" s="175">
        <v>5903.92</v>
      </c>
      <c r="K169" s="175">
        <v>5894.98</v>
      </c>
      <c r="L169" s="175">
        <v>5886.03</v>
      </c>
      <c r="M169" s="175">
        <v>5877.08</v>
      </c>
      <c r="N169" s="365"/>
      <c r="O169" s="370" t="s">
        <v>210</v>
      </c>
      <c r="P169" s="175">
        <v>5975.49</v>
      </c>
      <c r="Q169" s="175">
        <v>5966.54</v>
      </c>
      <c r="R169" s="175">
        <v>5957.6</v>
      </c>
      <c r="S169" s="175">
        <v>5948.65</v>
      </c>
      <c r="T169" s="175">
        <v>5939.71</v>
      </c>
      <c r="U169" s="175">
        <v>5930.76</v>
      </c>
      <c r="V169" s="175">
        <v>5921.81</v>
      </c>
      <c r="W169" s="175">
        <v>5912.87</v>
      </c>
      <c r="X169" s="175">
        <v>5903.92</v>
      </c>
      <c r="Y169" s="175">
        <v>5894.98</v>
      </c>
      <c r="Z169" s="175">
        <v>5886.03</v>
      </c>
      <c r="AA169" s="175">
        <v>5877.08</v>
      </c>
    </row>
    <row r="170" ht="13.5" customHeight="1">
      <c r="A170" s="370" t="s">
        <v>211</v>
      </c>
      <c r="B170" s="175">
        <v>583333.33</v>
      </c>
      <c r="C170" s="175">
        <v>578431.37</v>
      </c>
      <c r="D170" s="175">
        <v>573529.41</v>
      </c>
      <c r="E170" s="175">
        <v>568627.45</v>
      </c>
      <c r="F170" s="175">
        <v>563725.49</v>
      </c>
      <c r="G170" s="175">
        <v>558823.53</v>
      </c>
      <c r="H170" s="175">
        <v>553921.57</v>
      </c>
      <c r="I170" s="175">
        <v>549019.61</v>
      </c>
      <c r="J170" s="175">
        <v>544117.65</v>
      </c>
      <c r="K170" s="175">
        <v>539215.69</v>
      </c>
      <c r="L170" s="175">
        <v>534313.73</v>
      </c>
      <c r="M170" s="175">
        <v>529411.76</v>
      </c>
      <c r="N170" s="365"/>
      <c r="O170" s="370" t="s">
        <v>211</v>
      </c>
      <c r="P170" s="175">
        <v>583333.33</v>
      </c>
      <c r="Q170" s="175">
        <v>578431.37</v>
      </c>
      <c r="R170" s="175">
        <v>573529.41</v>
      </c>
      <c r="S170" s="175">
        <v>568627.45</v>
      </c>
      <c r="T170" s="175">
        <v>563725.49</v>
      </c>
      <c r="U170" s="175">
        <v>558823.53</v>
      </c>
      <c r="V170" s="175">
        <v>553921.57</v>
      </c>
      <c r="W170" s="175">
        <v>549019.61</v>
      </c>
      <c r="X170" s="175">
        <v>544117.65</v>
      </c>
      <c r="Y170" s="175">
        <v>539215.69</v>
      </c>
      <c r="Z170" s="175">
        <v>534313.73</v>
      </c>
      <c r="AA170" s="175">
        <v>529411.76</v>
      </c>
    </row>
    <row r="171" ht="13.5" customHeight="1">
      <c r="A171" s="188" t="s">
        <v>169</v>
      </c>
      <c r="B171" s="369">
        <v>12175.0</v>
      </c>
      <c r="C171" s="369">
        <v>12206.0</v>
      </c>
      <c r="D171" s="369">
        <v>12236.0</v>
      </c>
      <c r="E171" s="369">
        <v>12267.0</v>
      </c>
      <c r="F171" s="369">
        <v>12298.0</v>
      </c>
      <c r="G171" s="369">
        <v>12328.0</v>
      </c>
      <c r="H171" s="369">
        <v>12359.0</v>
      </c>
      <c r="I171" s="369">
        <v>12389.0</v>
      </c>
      <c r="J171" s="369">
        <v>12420.0</v>
      </c>
      <c r="K171" s="369">
        <v>12451.0</v>
      </c>
      <c r="L171" s="369">
        <v>12479.0</v>
      </c>
      <c r="M171" s="369">
        <v>12510.0</v>
      </c>
      <c r="N171" s="365"/>
      <c r="O171" s="188" t="s">
        <v>169</v>
      </c>
      <c r="P171" s="369">
        <v>12175.0</v>
      </c>
      <c r="Q171" s="369">
        <v>12206.0</v>
      </c>
      <c r="R171" s="369">
        <v>12236.0</v>
      </c>
      <c r="S171" s="369">
        <v>12267.0</v>
      </c>
      <c r="T171" s="369">
        <v>12298.0</v>
      </c>
      <c r="U171" s="369">
        <v>12328.0</v>
      </c>
      <c r="V171" s="369">
        <v>12359.0</v>
      </c>
      <c r="W171" s="369">
        <v>12389.0</v>
      </c>
      <c r="X171" s="369">
        <v>12420.0</v>
      </c>
      <c r="Y171" s="369">
        <v>12451.0</v>
      </c>
      <c r="Z171" s="369">
        <v>12479.0</v>
      </c>
      <c r="AA171" s="369">
        <v>12510.0</v>
      </c>
    </row>
    <row r="172" ht="13.5" customHeight="1">
      <c r="A172" s="370" t="s">
        <v>208</v>
      </c>
      <c r="B172" s="175">
        <v>4901.96</v>
      </c>
      <c r="C172" s="175">
        <v>4901.96</v>
      </c>
      <c r="D172" s="175">
        <v>4901.96</v>
      </c>
      <c r="E172" s="175">
        <v>4901.96</v>
      </c>
      <c r="F172" s="175">
        <v>4901.96</v>
      </c>
      <c r="G172" s="175">
        <v>4901.96</v>
      </c>
      <c r="H172" s="175">
        <v>4901.96</v>
      </c>
      <c r="I172" s="175">
        <v>4901.96</v>
      </c>
      <c r="J172" s="175">
        <v>4901.96</v>
      </c>
      <c r="K172" s="175">
        <v>4901.96</v>
      </c>
      <c r="L172" s="175">
        <v>4901.96</v>
      </c>
      <c r="M172" s="175">
        <v>4901.96</v>
      </c>
      <c r="N172" s="365"/>
      <c r="O172" s="370" t="s">
        <v>208</v>
      </c>
      <c r="P172" s="175">
        <v>4901.96</v>
      </c>
      <c r="Q172" s="175">
        <v>4901.96</v>
      </c>
      <c r="R172" s="175">
        <v>4901.96</v>
      </c>
      <c r="S172" s="175">
        <v>4901.96</v>
      </c>
      <c r="T172" s="175">
        <v>4901.96</v>
      </c>
      <c r="U172" s="175">
        <v>4901.96</v>
      </c>
      <c r="V172" s="175">
        <v>4901.96</v>
      </c>
      <c r="W172" s="175">
        <v>4901.96</v>
      </c>
      <c r="X172" s="175">
        <v>4901.96</v>
      </c>
      <c r="Y172" s="175">
        <v>4901.96</v>
      </c>
      <c r="Z172" s="175">
        <v>4901.96</v>
      </c>
      <c r="AA172" s="175">
        <v>4901.96</v>
      </c>
    </row>
    <row r="173" ht="13.5" customHeight="1">
      <c r="A173" s="370" t="s">
        <v>209</v>
      </c>
      <c r="B173" s="175">
        <v>966.18</v>
      </c>
      <c r="C173" s="175">
        <v>957.23</v>
      </c>
      <c r="D173" s="175">
        <v>948.28</v>
      </c>
      <c r="E173" s="175">
        <v>939.34</v>
      </c>
      <c r="F173" s="175">
        <v>930.39</v>
      </c>
      <c r="G173" s="175">
        <v>921.45</v>
      </c>
      <c r="H173" s="175">
        <v>912.5</v>
      </c>
      <c r="I173" s="175">
        <v>903.55</v>
      </c>
      <c r="J173" s="175">
        <v>894.61</v>
      </c>
      <c r="K173" s="175">
        <v>885.66</v>
      </c>
      <c r="L173" s="175">
        <v>876.72</v>
      </c>
      <c r="M173" s="175">
        <v>867.77</v>
      </c>
      <c r="N173" s="365"/>
      <c r="O173" s="370" t="s">
        <v>209</v>
      </c>
      <c r="P173" s="175">
        <v>966.18</v>
      </c>
      <c r="Q173" s="175">
        <v>957.23</v>
      </c>
      <c r="R173" s="175">
        <v>948.28</v>
      </c>
      <c r="S173" s="175">
        <v>939.34</v>
      </c>
      <c r="T173" s="175">
        <v>930.39</v>
      </c>
      <c r="U173" s="175">
        <v>921.45</v>
      </c>
      <c r="V173" s="175">
        <v>912.5</v>
      </c>
      <c r="W173" s="175">
        <v>903.55</v>
      </c>
      <c r="X173" s="175">
        <v>894.61</v>
      </c>
      <c r="Y173" s="175">
        <v>885.66</v>
      </c>
      <c r="Z173" s="175">
        <v>876.72</v>
      </c>
      <c r="AA173" s="175">
        <v>867.77</v>
      </c>
    </row>
    <row r="174" ht="13.5" customHeight="1">
      <c r="A174" s="370" t="s">
        <v>210</v>
      </c>
      <c r="B174" s="175">
        <v>5868.14</v>
      </c>
      <c r="C174" s="175">
        <v>5859.19</v>
      </c>
      <c r="D174" s="175">
        <v>5850.25</v>
      </c>
      <c r="E174" s="175">
        <v>5841.3</v>
      </c>
      <c r="F174" s="175">
        <v>5832.35</v>
      </c>
      <c r="G174" s="175">
        <v>5823.41</v>
      </c>
      <c r="H174" s="175">
        <v>5814.46</v>
      </c>
      <c r="I174" s="175">
        <v>5805.51</v>
      </c>
      <c r="J174" s="175">
        <v>5796.57</v>
      </c>
      <c r="K174" s="175">
        <v>5787.62</v>
      </c>
      <c r="L174" s="175">
        <v>5778.68</v>
      </c>
      <c r="M174" s="175">
        <v>5769.73</v>
      </c>
      <c r="N174" s="365"/>
      <c r="O174" s="370" t="s">
        <v>210</v>
      </c>
      <c r="P174" s="175">
        <v>5868.14</v>
      </c>
      <c r="Q174" s="175">
        <v>5859.19</v>
      </c>
      <c r="R174" s="175">
        <v>5850.25</v>
      </c>
      <c r="S174" s="175">
        <v>5841.3</v>
      </c>
      <c r="T174" s="175">
        <v>5832.35</v>
      </c>
      <c r="U174" s="175">
        <v>5823.41</v>
      </c>
      <c r="V174" s="175">
        <v>5814.46</v>
      </c>
      <c r="W174" s="175">
        <v>5805.51</v>
      </c>
      <c r="X174" s="175">
        <v>5796.57</v>
      </c>
      <c r="Y174" s="175">
        <v>5787.62</v>
      </c>
      <c r="Z174" s="175">
        <v>5778.68</v>
      </c>
      <c r="AA174" s="175">
        <v>5769.73</v>
      </c>
    </row>
    <row r="175" ht="13.5" customHeight="1">
      <c r="A175" s="370" t="s">
        <v>211</v>
      </c>
      <c r="B175" s="175">
        <v>524509.8</v>
      </c>
      <c r="C175" s="175">
        <v>519607.84</v>
      </c>
      <c r="D175" s="175">
        <v>514705.88</v>
      </c>
      <c r="E175" s="175">
        <v>509803.92</v>
      </c>
      <c r="F175" s="175">
        <v>504901.96</v>
      </c>
      <c r="G175" s="175">
        <v>500000.0</v>
      </c>
      <c r="H175" s="175">
        <v>495098.04</v>
      </c>
      <c r="I175" s="175">
        <v>490196.08</v>
      </c>
      <c r="J175" s="175">
        <v>485294.12</v>
      </c>
      <c r="K175" s="175">
        <v>480392.16</v>
      </c>
      <c r="L175" s="175">
        <v>475490.2</v>
      </c>
      <c r="M175" s="175">
        <v>470588.24</v>
      </c>
      <c r="N175" s="365"/>
      <c r="O175" s="370" t="s">
        <v>211</v>
      </c>
      <c r="P175" s="175">
        <v>524509.8</v>
      </c>
      <c r="Q175" s="175">
        <v>519607.84</v>
      </c>
      <c r="R175" s="175">
        <v>514705.88</v>
      </c>
      <c r="S175" s="175">
        <v>509803.92</v>
      </c>
      <c r="T175" s="175">
        <v>504901.96</v>
      </c>
      <c r="U175" s="175">
        <v>500000.0</v>
      </c>
      <c r="V175" s="175">
        <v>495098.04</v>
      </c>
      <c r="W175" s="175">
        <v>490196.08</v>
      </c>
      <c r="X175" s="175">
        <v>485294.12</v>
      </c>
      <c r="Y175" s="175">
        <v>480392.16</v>
      </c>
      <c r="Z175" s="175">
        <v>475490.2</v>
      </c>
      <c r="AA175" s="175">
        <v>470588.24</v>
      </c>
    </row>
    <row r="176" ht="13.5" customHeight="1">
      <c r="A176" s="188" t="s">
        <v>169</v>
      </c>
      <c r="B176" s="371">
        <v>12540.0</v>
      </c>
      <c r="C176" s="371">
        <v>12571.0</v>
      </c>
      <c r="D176" s="371">
        <v>12601.0</v>
      </c>
      <c r="E176" s="371">
        <v>12632.0</v>
      </c>
      <c r="F176" s="371">
        <v>12663.0</v>
      </c>
      <c r="G176" s="371">
        <v>12693.0</v>
      </c>
      <c r="H176" s="371">
        <v>12724.0</v>
      </c>
      <c r="I176" s="371">
        <v>12754.0</v>
      </c>
      <c r="J176" s="371">
        <v>12785.0</v>
      </c>
      <c r="K176" s="371">
        <v>12816.0</v>
      </c>
      <c r="L176" s="371">
        <v>12844.0</v>
      </c>
      <c r="M176" s="371">
        <v>12875.0</v>
      </c>
      <c r="N176" s="365"/>
      <c r="O176" s="188" t="s">
        <v>169</v>
      </c>
      <c r="P176" s="371">
        <v>12540.0</v>
      </c>
      <c r="Q176" s="371">
        <v>12571.0</v>
      </c>
      <c r="R176" s="371">
        <v>12601.0</v>
      </c>
      <c r="S176" s="371">
        <v>12632.0</v>
      </c>
      <c r="T176" s="371">
        <v>12663.0</v>
      </c>
      <c r="U176" s="371">
        <v>12693.0</v>
      </c>
      <c r="V176" s="371">
        <v>12724.0</v>
      </c>
      <c r="W176" s="371">
        <v>12754.0</v>
      </c>
      <c r="X176" s="371">
        <v>12785.0</v>
      </c>
      <c r="Y176" s="371">
        <v>12816.0</v>
      </c>
      <c r="Z176" s="371">
        <v>12844.0</v>
      </c>
      <c r="AA176" s="371">
        <v>12875.0</v>
      </c>
    </row>
    <row r="177" ht="13.5" customHeight="1">
      <c r="A177" s="370" t="s">
        <v>208</v>
      </c>
      <c r="B177" s="175">
        <v>4901.96</v>
      </c>
      <c r="C177" s="175">
        <v>4901.96</v>
      </c>
      <c r="D177" s="175">
        <v>4901.96</v>
      </c>
      <c r="E177" s="175">
        <v>4901.96</v>
      </c>
      <c r="F177" s="175">
        <v>4901.96</v>
      </c>
      <c r="G177" s="175">
        <v>4901.96</v>
      </c>
      <c r="H177" s="175">
        <v>4901.96</v>
      </c>
      <c r="I177" s="175">
        <v>4901.96</v>
      </c>
      <c r="J177" s="175">
        <v>4901.96</v>
      </c>
      <c r="K177" s="175">
        <v>4901.96</v>
      </c>
      <c r="L177" s="175">
        <v>4901.96</v>
      </c>
      <c r="M177" s="175">
        <v>4901.96</v>
      </c>
      <c r="N177" s="365"/>
      <c r="O177" s="370" t="s">
        <v>208</v>
      </c>
      <c r="P177" s="175">
        <v>4901.96</v>
      </c>
      <c r="Q177" s="175">
        <v>4901.96</v>
      </c>
      <c r="R177" s="175">
        <v>4901.96</v>
      </c>
      <c r="S177" s="175">
        <v>4901.96</v>
      </c>
      <c r="T177" s="175">
        <v>4901.96</v>
      </c>
      <c r="U177" s="175">
        <v>4901.96</v>
      </c>
      <c r="V177" s="175">
        <v>4901.96</v>
      </c>
      <c r="W177" s="175">
        <v>4901.96</v>
      </c>
      <c r="X177" s="175">
        <v>4901.96</v>
      </c>
      <c r="Y177" s="175">
        <v>4901.96</v>
      </c>
      <c r="Z177" s="175">
        <v>4901.96</v>
      </c>
      <c r="AA177" s="175">
        <v>4901.96</v>
      </c>
    </row>
    <row r="178" ht="13.5" customHeight="1">
      <c r="A178" s="370" t="s">
        <v>209</v>
      </c>
      <c r="B178" s="175">
        <v>858.82</v>
      </c>
      <c r="C178" s="175">
        <v>849.88</v>
      </c>
      <c r="D178" s="175">
        <v>840.93</v>
      </c>
      <c r="E178" s="175">
        <v>831.99</v>
      </c>
      <c r="F178" s="175">
        <v>823.04</v>
      </c>
      <c r="G178" s="175">
        <v>814.09</v>
      </c>
      <c r="H178" s="175">
        <v>805.15</v>
      </c>
      <c r="I178" s="175">
        <v>796.2</v>
      </c>
      <c r="J178" s="175">
        <v>787.25</v>
      </c>
      <c r="K178" s="175">
        <v>778.31</v>
      </c>
      <c r="L178" s="175">
        <v>769.36</v>
      </c>
      <c r="M178" s="175">
        <v>760.42</v>
      </c>
      <c r="N178" s="365"/>
      <c r="O178" s="370" t="s">
        <v>209</v>
      </c>
      <c r="P178" s="175">
        <v>858.82</v>
      </c>
      <c r="Q178" s="175">
        <v>849.88</v>
      </c>
      <c r="R178" s="175">
        <v>840.93</v>
      </c>
      <c r="S178" s="175">
        <v>831.99</v>
      </c>
      <c r="T178" s="175">
        <v>823.04</v>
      </c>
      <c r="U178" s="175">
        <v>814.09</v>
      </c>
      <c r="V178" s="175">
        <v>805.15</v>
      </c>
      <c r="W178" s="175">
        <v>796.2</v>
      </c>
      <c r="X178" s="175">
        <v>787.25</v>
      </c>
      <c r="Y178" s="175">
        <v>778.31</v>
      </c>
      <c r="Z178" s="175">
        <v>769.36</v>
      </c>
      <c r="AA178" s="175">
        <v>760.42</v>
      </c>
    </row>
    <row r="179" ht="13.5" customHeight="1">
      <c r="A179" s="370" t="s">
        <v>210</v>
      </c>
      <c r="B179" s="175">
        <v>5760.78</v>
      </c>
      <c r="C179" s="175">
        <v>5751.84</v>
      </c>
      <c r="D179" s="175">
        <v>5742.89</v>
      </c>
      <c r="E179" s="175">
        <v>5733.95</v>
      </c>
      <c r="F179" s="175">
        <v>5725.0</v>
      </c>
      <c r="G179" s="175">
        <v>5716.05</v>
      </c>
      <c r="H179" s="175">
        <v>5707.11</v>
      </c>
      <c r="I179" s="175">
        <v>5698.16</v>
      </c>
      <c r="J179" s="175">
        <v>5689.22</v>
      </c>
      <c r="K179" s="175">
        <v>5680.27</v>
      </c>
      <c r="L179" s="175">
        <v>5671.32</v>
      </c>
      <c r="M179" s="175">
        <v>5662.38</v>
      </c>
      <c r="N179" s="365"/>
      <c r="O179" s="370" t="s">
        <v>210</v>
      </c>
      <c r="P179" s="175">
        <v>5760.78</v>
      </c>
      <c r="Q179" s="175">
        <v>5751.84</v>
      </c>
      <c r="R179" s="175">
        <v>5742.89</v>
      </c>
      <c r="S179" s="175">
        <v>5733.95</v>
      </c>
      <c r="T179" s="175">
        <v>5725.0</v>
      </c>
      <c r="U179" s="175">
        <v>5716.05</v>
      </c>
      <c r="V179" s="175">
        <v>5707.11</v>
      </c>
      <c r="W179" s="175">
        <v>5698.16</v>
      </c>
      <c r="X179" s="175">
        <v>5689.22</v>
      </c>
      <c r="Y179" s="175">
        <v>5680.27</v>
      </c>
      <c r="Z179" s="175">
        <v>5671.32</v>
      </c>
      <c r="AA179" s="175">
        <v>5662.38</v>
      </c>
    </row>
    <row r="180" ht="13.5" customHeight="1">
      <c r="A180" s="370" t="s">
        <v>211</v>
      </c>
      <c r="B180" s="175">
        <v>465686.27</v>
      </c>
      <c r="C180" s="175">
        <v>460784.31</v>
      </c>
      <c r="D180" s="175">
        <v>455882.35</v>
      </c>
      <c r="E180" s="175">
        <v>450980.39</v>
      </c>
      <c r="F180" s="175">
        <v>446078.43</v>
      </c>
      <c r="G180" s="175">
        <v>441176.47</v>
      </c>
      <c r="H180" s="175">
        <v>436274.51</v>
      </c>
      <c r="I180" s="175">
        <v>431372.55</v>
      </c>
      <c r="J180" s="175">
        <v>426470.59</v>
      </c>
      <c r="K180" s="175">
        <v>421568.63</v>
      </c>
      <c r="L180" s="175">
        <v>416666.67</v>
      </c>
      <c r="M180" s="175">
        <v>411764.71</v>
      </c>
      <c r="N180" s="365"/>
      <c r="O180" s="370" t="s">
        <v>211</v>
      </c>
      <c r="P180" s="175">
        <v>465686.27</v>
      </c>
      <c r="Q180" s="175">
        <v>460784.31</v>
      </c>
      <c r="R180" s="175">
        <v>455882.35</v>
      </c>
      <c r="S180" s="175">
        <v>450980.39</v>
      </c>
      <c r="T180" s="175">
        <v>446078.43</v>
      </c>
      <c r="U180" s="175">
        <v>441176.47</v>
      </c>
      <c r="V180" s="175">
        <v>436274.51</v>
      </c>
      <c r="W180" s="175">
        <v>431372.55</v>
      </c>
      <c r="X180" s="175">
        <v>426470.59</v>
      </c>
      <c r="Y180" s="175">
        <v>421568.63</v>
      </c>
      <c r="Z180" s="175">
        <v>416666.67</v>
      </c>
      <c r="AA180" s="175">
        <v>411764.71</v>
      </c>
    </row>
    <row r="181" ht="13.5" customHeight="1">
      <c r="A181" s="188" t="s">
        <v>169</v>
      </c>
      <c r="B181" s="369">
        <v>11079.0</v>
      </c>
      <c r="C181" s="369">
        <v>11110.0</v>
      </c>
      <c r="D181" s="369">
        <v>11140.0</v>
      </c>
      <c r="E181" s="369">
        <v>11171.0</v>
      </c>
      <c r="F181" s="369">
        <v>11202.0</v>
      </c>
      <c r="G181" s="369">
        <v>11232.0</v>
      </c>
      <c r="H181" s="369">
        <v>11263.0</v>
      </c>
      <c r="I181" s="369">
        <v>11293.0</v>
      </c>
      <c r="J181" s="369">
        <v>11324.0</v>
      </c>
      <c r="K181" s="369">
        <v>11355.0</v>
      </c>
      <c r="L181" s="369">
        <v>11383.0</v>
      </c>
      <c r="M181" s="369">
        <v>11414.0</v>
      </c>
      <c r="N181" s="365"/>
      <c r="O181" s="188" t="s">
        <v>169</v>
      </c>
      <c r="P181" s="369">
        <v>11079.0</v>
      </c>
      <c r="Q181" s="369">
        <v>11110.0</v>
      </c>
      <c r="R181" s="369">
        <v>11140.0</v>
      </c>
      <c r="S181" s="369">
        <v>11171.0</v>
      </c>
      <c r="T181" s="369">
        <v>11202.0</v>
      </c>
      <c r="U181" s="369">
        <v>11232.0</v>
      </c>
      <c r="V181" s="369">
        <v>11263.0</v>
      </c>
      <c r="W181" s="369">
        <v>11293.0</v>
      </c>
      <c r="X181" s="369">
        <v>11324.0</v>
      </c>
      <c r="Y181" s="369">
        <v>11355.0</v>
      </c>
      <c r="Z181" s="369">
        <v>11383.0</v>
      </c>
      <c r="AA181" s="369">
        <v>11414.0</v>
      </c>
    </row>
    <row r="182" ht="13.5" customHeight="1">
      <c r="A182" s="370" t="s">
        <v>208</v>
      </c>
      <c r="B182" s="175">
        <v>4901.96</v>
      </c>
      <c r="C182" s="175">
        <v>4901.96</v>
      </c>
      <c r="D182" s="175">
        <v>4901.96</v>
      </c>
      <c r="E182" s="175">
        <v>4901.96</v>
      </c>
      <c r="F182" s="175">
        <v>4901.96</v>
      </c>
      <c r="G182" s="175">
        <v>4901.96</v>
      </c>
      <c r="H182" s="175">
        <v>4901.96</v>
      </c>
      <c r="I182" s="175">
        <v>4901.96</v>
      </c>
      <c r="J182" s="175">
        <v>4901.96</v>
      </c>
      <c r="K182" s="175">
        <v>4901.96</v>
      </c>
      <c r="L182" s="175">
        <v>4901.96</v>
      </c>
      <c r="M182" s="175">
        <v>4901.96</v>
      </c>
      <c r="N182" s="365"/>
      <c r="O182" s="370" t="s">
        <v>208</v>
      </c>
      <c r="P182" s="175">
        <v>4901.96</v>
      </c>
      <c r="Q182" s="175">
        <v>4901.96</v>
      </c>
      <c r="R182" s="175">
        <v>4901.96</v>
      </c>
      <c r="S182" s="175">
        <v>4901.96</v>
      </c>
      <c r="T182" s="175">
        <v>4901.96</v>
      </c>
      <c r="U182" s="175">
        <v>4901.96</v>
      </c>
      <c r="V182" s="175">
        <v>4901.96</v>
      </c>
      <c r="W182" s="175">
        <v>4901.96</v>
      </c>
      <c r="X182" s="175">
        <v>4901.96</v>
      </c>
      <c r="Y182" s="175">
        <v>4901.96</v>
      </c>
      <c r="Z182" s="175">
        <v>4901.96</v>
      </c>
      <c r="AA182" s="175">
        <v>4901.96</v>
      </c>
    </row>
    <row r="183" ht="13.5" customHeight="1">
      <c r="A183" s="370" t="s">
        <v>209</v>
      </c>
      <c r="B183" s="175">
        <v>1288.24</v>
      </c>
      <c r="C183" s="175">
        <v>1279.29</v>
      </c>
      <c r="D183" s="175">
        <v>1270.34</v>
      </c>
      <c r="E183" s="175">
        <v>1261.4</v>
      </c>
      <c r="F183" s="175">
        <v>1252.45</v>
      </c>
      <c r="G183" s="175">
        <v>1243.5</v>
      </c>
      <c r="H183" s="175">
        <v>1234.56</v>
      </c>
      <c r="I183" s="175">
        <v>1225.61</v>
      </c>
      <c r="J183" s="175">
        <v>1216.67</v>
      </c>
      <c r="K183" s="175">
        <v>1207.72</v>
      </c>
      <c r="L183" s="175">
        <v>1198.77</v>
      </c>
      <c r="M183" s="175">
        <v>1189.83</v>
      </c>
      <c r="N183" s="365"/>
      <c r="O183" s="370" t="s">
        <v>209</v>
      </c>
      <c r="P183" s="175">
        <v>1288.24</v>
      </c>
      <c r="Q183" s="175">
        <v>1279.29</v>
      </c>
      <c r="R183" s="175">
        <v>1270.34</v>
      </c>
      <c r="S183" s="175">
        <v>1261.4</v>
      </c>
      <c r="T183" s="175">
        <v>1252.45</v>
      </c>
      <c r="U183" s="175">
        <v>1243.5</v>
      </c>
      <c r="V183" s="175">
        <v>1234.56</v>
      </c>
      <c r="W183" s="175">
        <v>1225.61</v>
      </c>
      <c r="X183" s="175">
        <v>1216.67</v>
      </c>
      <c r="Y183" s="175">
        <v>1207.72</v>
      </c>
      <c r="Z183" s="175">
        <v>1198.77</v>
      </c>
      <c r="AA183" s="175">
        <v>1189.83</v>
      </c>
    </row>
    <row r="184" ht="13.5" customHeight="1">
      <c r="A184" s="370" t="s">
        <v>210</v>
      </c>
      <c r="B184" s="175">
        <v>6190.2</v>
      </c>
      <c r="C184" s="175">
        <v>6181.25</v>
      </c>
      <c r="D184" s="175">
        <v>6172.3</v>
      </c>
      <c r="E184" s="175">
        <v>6163.36</v>
      </c>
      <c r="F184" s="175">
        <v>6154.41</v>
      </c>
      <c r="G184" s="175">
        <v>6145.47</v>
      </c>
      <c r="H184" s="175">
        <v>6136.52</v>
      </c>
      <c r="I184" s="175">
        <v>6127.57</v>
      </c>
      <c r="J184" s="175">
        <v>6118.63</v>
      </c>
      <c r="K184" s="175">
        <v>6109.68</v>
      </c>
      <c r="L184" s="175">
        <v>6100.74</v>
      </c>
      <c r="M184" s="175">
        <v>6091.79</v>
      </c>
      <c r="N184" s="365"/>
      <c r="O184" s="370" t="s">
        <v>210</v>
      </c>
      <c r="P184" s="175">
        <v>6190.2</v>
      </c>
      <c r="Q184" s="175">
        <v>6181.25</v>
      </c>
      <c r="R184" s="175">
        <v>6172.3</v>
      </c>
      <c r="S184" s="175">
        <v>6163.36</v>
      </c>
      <c r="T184" s="175">
        <v>6154.41</v>
      </c>
      <c r="U184" s="175">
        <v>6145.47</v>
      </c>
      <c r="V184" s="175">
        <v>6136.52</v>
      </c>
      <c r="W184" s="175">
        <v>6127.57</v>
      </c>
      <c r="X184" s="175">
        <v>6118.63</v>
      </c>
      <c r="Y184" s="175">
        <v>6109.68</v>
      </c>
      <c r="Z184" s="175">
        <v>6100.74</v>
      </c>
      <c r="AA184" s="175">
        <v>6091.79</v>
      </c>
    </row>
    <row r="185" ht="13.5" customHeight="1">
      <c r="A185" s="370" t="s">
        <v>211</v>
      </c>
      <c r="B185" s="175">
        <v>700980.39</v>
      </c>
      <c r="C185" s="175">
        <v>696078.43</v>
      </c>
      <c r="D185" s="175">
        <v>691176.47</v>
      </c>
      <c r="E185" s="175">
        <v>686274.51</v>
      </c>
      <c r="F185" s="175">
        <v>681372.55</v>
      </c>
      <c r="G185" s="175">
        <v>676470.59</v>
      </c>
      <c r="H185" s="175">
        <v>671568.63</v>
      </c>
      <c r="I185" s="175">
        <v>666666.67</v>
      </c>
      <c r="J185" s="175">
        <v>661764.71</v>
      </c>
      <c r="K185" s="175">
        <v>656862.75</v>
      </c>
      <c r="L185" s="175">
        <v>651960.78</v>
      </c>
      <c r="M185" s="175">
        <v>647058.82</v>
      </c>
      <c r="N185" s="365"/>
      <c r="O185" s="370" t="s">
        <v>211</v>
      </c>
      <c r="P185" s="175">
        <v>700980.39</v>
      </c>
      <c r="Q185" s="175">
        <v>696078.43</v>
      </c>
      <c r="R185" s="175">
        <v>691176.47</v>
      </c>
      <c r="S185" s="175">
        <v>686274.51</v>
      </c>
      <c r="T185" s="175">
        <v>681372.55</v>
      </c>
      <c r="U185" s="175">
        <v>676470.59</v>
      </c>
      <c r="V185" s="175">
        <v>671568.63</v>
      </c>
      <c r="W185" s="175">
        <v>666666.67</v>
      </c>
      <c r="X185" s="175">
        <v>661764.71</v>
      </c>
      <c r="Y185" s="175">
        <v>656862.75</v>
      </c>
      <c r="Z185" s="175">
        <v>651960.78</v>
      </c>
      <c r="AA185" s="175">
        <v>647058.82</v>
      </c>
    </row>
    <row r="186" ht="13.5" customHeight="1">
      <c r="A186" s="188" t="s">
        <v>169</v>
      </c>
      <c r="B186" s="369">
        <v>11444.0</v>
      </c>
      <c r="C186" s="369">
        <v>11475.0</v>
      </c>
      <c r="D186" s="369">
        <v>11505.0</v>
      </c>
      <c r="E186" s="369">
        <v>11536.0</v>
      </c>
      <c r="F186" s="369">
        <v>11567.0</v>
      </c>
      <c r="G186" s="369">
        <v>11597.0</v>
      </c>
      <c r="H186" s="369">
        <v>11628.0</v>
      </c>
      <c r="I186" s="369">
        <v>11658.0</v>
      </c>
      <c r="J186" s="369">
        <v>11689.0</v>
      </c>
      <c r="K186" s="369">
        <v>11720.0</v>
      </c>
      <c r="L186" s="369">
        <v>11749.0</v>
      </c>
      <c r="M186" s="369">
        <v>11780.0</v>
      </c>
      <c r="N186" s="365"/>
      <c r="O186" s="188" t="s">
        <v>169</v>
      </c>
      <c r="P186" s="369">
        <v>11444.0</v>
      </c>
      <c r="Q186" s="369">
        <v>11475.0</v>
      </c>
      <c r="R186" s="369">
        <v>11505.0</v>
      </c>
      <c r="S186" s="369">
        <v>11536.0</v>
      </c>
      <c r="T186" s="369">
        <v>11567.0</v>
      </c>
      <c r="U186" s="369">
        <v>11597.0</v>
      </c>
      <c r="V186" s="369">
        <v>11628.0</v>
      </c>
      <c r="W186" s="369">
        <v>11658.0</v>
      </c>
      <c r="X186" s="369">
        <v>11689.0</v>
      </c>
      <c r="Y186" s="369">
        <v>11720.0</v>
      </c>
      <c r="Z186" s="369">
        <v>11749.0</v>
      </c>
      <c r="AA186" s="369">
        <v>11780.0</v>
      </c>
    </row>
    <row r="187" ht="13.5" customHeight="1">
      <c r="A187" s="370" t="s">
        <v>208</v>
      </c>
      <c r="B187" s="175">
        <v>4901.96</v>
      </c>
      <c r="C187" s="175">
        <v>4901.96</v>
      </c>
      <c r="D187" s="175">
        <v>4901.96</v>
      </c>
      <c r="E187" s="175">
        <v>4901.96</v>
      </c>
      <c r="F187" s="175">
        <v>4901.96</v>
      </c>
      <c r="G187" s="175">
        <v>4901.96</v>
      </c>
      <c r="H187" s="175">
        <v>4901.96</v>
      </c>
      <c r="I187" s="175">
        <v>4901.96</v>
      </c>
      <c r="J187" s="175">
        <v>4901.96</v>
      </c>
      <c r="K187" s="175">
        <v>4901.96</v>
      </c>
      <c r="L187" s="175">
        <v>4901.96</v>
      </c>
      <c r="M187" s="175">
        <v>4901.96</v>
      </c>
      <c r="N187" s="365"/>
      <c r="O187" s="370" t="s">
        <v>208</v>
      </c>
      <c r="P187" s="175">
        <v>4901.96</v>
      </c>
      <c r="Q187" s="175">
        <v>4901.96</v>
      </c>
      <c r="R187" s="175">
        <v>4901.96</v>
      </c>
      <c r="S187" s="175">
        <v>4901.96</v>
      </c>
      <c r="T187" s="175">
        <v>4901.96</v>
      </c>
      <c r="U187" s="175">
        <v>4901.96</v>
      </c>
      <c r="V187" s="175">
        <v>4901.96</v>
      </c>
      <c r="W187" s="175">
        <v>4901.96</v>
      </c>
      <c r="X187" s="175">
        <v>4901.96</v>
      </c>
      <c r="Y187" s="175">
        <v>4901.96</v>
      </c>
      <c r="Z187" s="175">
        <v>4901.96</v>
      </c>
      <c r="AA187" s="175">
        <v>4901.96</v>
      </c>
    </row>
    <row r="188" ht="13.5" customHeight="1">
      <c r="A188" s="370" t="s">
        <v>209</v>
      </c>
      <c r="B188" s="175">
        <v>1180.88</v>
      </c>
      <c r="C188" s="175">
        <v>1171.94</v>
      </c>
      <c r="D188" s="175">
        <v>1162.99</v>
      </c>
      <c r="E188" s="175">
        <v>1154.04</v>
      </c>
      <c r="F188" s="175">
        <v>1145.1</v>
      </c>
      <c r="G188" s="175">
        <v>1136.15</v>
      </c>
      <c r="H188" s="175">
        <v>1127.21</v>
      </c>
      <c r="I188" s="175">
        <v>1118.26</v>
      </c>
      <c r="J188" s="175">
        <v>1109.31</v>
      </c>
      <c r="K188" s="175">
        <v>1100.37</v>
      </c>
      <c r="L188" s="175">
        <v>1091.42</v>
      </c>
      <c r="M188" s="175">
        <v>1082.48</v>
      </c>
      <c r="N188" s="365"/>
      <c r="O188" s="370" t="s">
        <v>209</v>
      </c>
      <c r="P188" s="175">
        <v>1180.88</v>
      </c>
      <c r="Q188" s="175">
        <v>1171.94</v>
      </c>
      <c r="R188" s="175">
        <v>1162.99</v>
      </c>
      <c r="S188" s="175">
        <v>1154.04</v>
      </c>
      <c r="T188" s="175">
        <v>1145.1</v>
      </c>
      <c r="U188" s="175">
        <v>1136.15</v>
      </c>
      <c r="V188" s="175">
        <v>1127.21</v>
      </c>
      <c r="W188" s="175">
        <v>1118.26</v>
      </c>
      <c r="X188" s="175">
        <v>1109.31</v>
      </c>
      <c r="Y188" s="175">
        <v>1100.37</v>
      </c>
      <c r="Z188" s="175">
        <v>1091.42</v>
      </c>
      <c r="AA188" s="175">
        <v>1082.48</v>
      </c>
    </row>
    <row r="189" ht="13.5" customHeight="1">
      <c r="A189" s="370" t="s">
        <v>210</v>
      </c>
      <c r="B189" s="175">
        <v>6082.84</v>
      </c>
      <c r="C189" s="175">
        <v>6073.9</v>
      </c>
      <c r="D189" s="175">
        <v>6064.95</v>
      </c>
      <c r="E189" s="175">
        <v>6056.0</v>
      </c>
      <c r="F189" s="175">
        <v>6047.06</v>
      </c>
      <c r="G189" s="175">
        <v>6038.11</v>
      </c>
      <c r="H189" s="175">
        <v>6029.17</v>
      </c>
      <c r="I189" s="175">
        <v>6020.22</v>
      </c>
      <c r="J189" s="175">
        <v>6011.27</v>
      </c>
      <c r="K189" s="175">
        <v>6002.33</v>
      </c>
      <c r="L189" s="175">
        <v>5993.38</v>
      </c>
      <c r="M189" s="175">
        <v>5984.44</v>
      </c>
      <c r="N189" s="365"/>
      <c r="O189" s="370" t="s">
        <v>210</v>
      </c>
      <c r="P189" s="175">
        <v>6082.84</v>
      </c>
      <c r="Q189" s="175">
        <v>6073.9</v>
      </c>
      <c r="R189" s="175">
        <v>6064.95</v>
      </c>
      <c r="S189" s="175">
        <v>6056.0</v>
      </c>
      <c r="T189" s="175">
        <v>6047.06</v>
      </c>
      <c r="U189" s="175">
        <v>6038.11</v>
      </c>
      <c r="V189" s="175">
        <v>6029.17</v>
      </c>
      <c r="W189" s="175">
        <v>6020.22</v>
      </c>
      <c r="X189" s="175">
        <v>6011.27</v>
      </c>
      <c r="Y189" s="175">
        <v>6002.33</v>
      </c>
      <c r="Z189" s="175">
        <v>5993.38</v>
      </c>
      <c r="AA189" s="175">
        <v>5984.44</v>
      </c>
    </row>
    <row r="190" ht="13.5" customHeight="1">
      <c r="A190" s="370" t="s">
        <v>211</v>
      </c>
      <c r="B190" s="175">
        <v>642156.86</v>
      </c>
      <c r="C190" s="175">
        <v>637254.9</v>
      </c>
      <c r="D190" s="175">
        <v>632352.94</v>
      </c>
      <c r="E190" s="175">
        <v>627450.98</v>
      </c>
      <c r="F190" s="175">
        <v>622549.02</v>
      </c>
      <c r="G190" s="175">
        <v>617647.06</v>
      </c>
      <c r="H190" s="175">
        <v>612745.1</v>
      </c>
      <c r="I190" s="175">
        <v>607843.14</v>
      </c>
      <c r="J190" s="175">
        <v>602941.18</v>
      </c>
      <c r="K190" s="175">
        <v>598039.22</v>
      </c>
      <c r="L190" s="175">
        <v>593137.25</v>
      </c>
      <c r="M190" s="175">
        <v>588235.29</v>
      </c>
      <c r="N190" s="365"/>
      <c r="O190" s="370" t="s">
        <v>211</v>
      </c>
      <c r="P190" s="175">
        <v>642156.86</v>
      </c>
      <c r="Q190" s="175">
        <v>637254.9</v>
      </c>
      <c r="R190" s="175">
        <v>632352.94</v>
      </c>
      <c r="S190" s="175">
        <v>627450.98</v>
      </c>
      <c r="T190" s="175">
        <v>622549.02</v>
      </c>
      <c r="U190" s="175">
        <v>617647.06</v>
      </c>
      <c r="V190" s="175">
        <v>612745.1</v>
      </c>
      <c r="W190" s="175">
        <v>607843.14</v>
      </c>
      <c r="X190" s="175">
        <v>602941.18</v>
      </c>
      <c r="Y190" s="175">
        <v>598039.22</v>
      </c>
      <c r="Z190" s="175">
        <v>593137.25</v>
      </c>
      <c r="AA190" s="175">
        <v>588235.29</v>
      </c>
    </row>
    <row r="191" ht="13.5" customHeight="1">
      <c r="A191" s="188" t="s">
        <v>169</v>
      </c>
      <c r="B191" s="369">
        <v>11810.0</v>
      </c>
      <c r="C191" s="369">
        <v>11841.0</v>
      </c>
      <c r="D191" s="369">
        <v>11871.0</v>
      </c>
      <c r="E191" s="369">
        <v>11902.0</v>
      </c>
      <c r="F191" s="369">
        <v>11933.0</v>
      </c>
      <c r="G191" s="369">
        <v>11963.0</v>
      </c>
      <c r="H191" s="369">
        <v>11994.0</v>
      </c>
      <c r="I191" s="369">
        <v>12024.0</v>
      </c>
      <c r="J191" s="369">
        <v>12055.0</v>
      </c>
      <c r="K191" s="369">
        <v>12086.0</v>
      </c>
      <c r="L191" s="369">
        <v>12114.0</v>
      </c>
      <c r="M191" s="369">
        <v>12145.0</v>
      </c>
      <c r="N191" s="365"/>
      <c r="O191" s="188" t="s">
        <v>169</v>
      </c>
      <c r="P191" s="369">
        <v>11810.0</v>
      </c>
      <c r="Q191" s="369">
        <v>11841.0</v>
      </c>
      <c r="R191" s="369">
        <v>11871.0</v>
      </c>
      <c r="S191" s="369">
        <v>11902.0</v>
      </c>
      <c r="T191" s="369">
        <v>11933.0</v>
      </c>
      <c r="U191" s="369">
        <v>11963.0</v>
      </c>
      <c r="V191" s="369">
        <v>11994.0</v>
      </c>
      <c r="W191" s="369">
        <v>12024.0</v>
      </c>
      <c r="X191" s="369">
        <v>12055.0</v>
      </c>
      <c r="Y191" s="369">
        <v>12086.0</v>
      </c>
      <c r="Z191" s="369">
        <v>12114.0</v>
      </c>
      <c r="AA191" s="369">
        <v>12145.0</v>
      </c>
    </row>
    <row r="192" ht="13.5" customHeight="1">
      <c r="A192" s="370" t="s">
        <v>208</v>
      </c>
      <c r="B192" s="175">
        <v>4901.96</v>
      </c>
      <c r="C192" s="175">
        <v>4901.96</v>
      </c>
      <c r="D192" s="175">
        <v>4901.96</v>
      </c>
      <c r="E192" s="175">
        <v>4901.96</v>
      </c>
      <c r="F192" s="175">
        <v>4901.96</v>
      </c>
      <c r="G192" s="175">
        <v>4901.96</v>
      </c>
      <c r="H192" s="175">
        <v>4901.96</v>
      </c>
      <c r="I192" s="175">
        <v>4901.96</v>
      </c>
      <c r="J192" s="175">
        <v>4901.96</v>
      </c>
      <c r="K192" s="175">
        <v>4901.96</v>
      </c>
      <c r="L192" s="175">
        <v>4901.96</v>
      </c>
      <c r="M192" s="175">
        <v>4901.96</v>
      </c>
      <c r="N192" s="365"/>
      <c r="O192" s="370" t="s">
        <v>208</v>
      </c>
      <c r="P192" s="175">
        <v>4901.96</v>
      </c>
      <c r="Q192" s="175">
        <v>4901.96</v>
      </c>
      <c r="R192" s="175">
        <v>4901.96</v>
      </c>
      <c r="S192" s="175">
        <v>4901.96</v>
      </c>
      <c r="T192" s="175">
        <v>4901.96</v>
      </c>
      <c r="U192" s="175">
        <v>4901.96</v>
      </c>
      <c r="V192" s="175">
        <v>4901.96</v>
      </c>
      <c r="W192" s="175">
        <v>4901.96</v>
      </c>
      <c r="X192" s="175">
        <v>4901.96</v>
      </c>
      <c r="Y192" s="175">
        <v>4901.96</v>
      </c>
      <c r="Z192" s="175">
        <v>4901.96</v>
      </c>
      <c r="AA192" s="175">
        <v>4901.96</v>
      </c>
    </row>
    <row r="193" ht="13.5" customHeight="1">
      <c r="A193" s="370" t="s">
        <v>209</v>
      </c>
      <c r="B193" s="175">
        <v>1073.53</v>
      </c>
      <c r="C193" s="175">
        <v>1064.58</v>
      </c>
      <c r="D193" s="175">
        <v>1055.64</v>
      </c>
      <c r="E193" s="175">
        <v>1046.69</v>
      </c>
      <c r="F193" s="175">
        <v>1037.75</v>
      </c>
      <c r="G193" s="175">
        <v>1028.8</v>
      </c>
      <c r="H193" s="175">
        <v>1019.85</v>
      </c>
      <c r="I193" s="175">
        <v>1010.91</v>
      </c>
      <c r="J193" s="175">
        <v>1001.96</v>
      </c>
      <c r="K193" s="175">
        <v>993.01</v>
      </c>
      <c r="L193" s="175">
        <v>984.07</v>
      </c>
      <c r="M193" s="175">
        <v>975.12</v>
      </c>
      <c r="N193" s="365"/>
      <c r="O193" s="370" t="s">
        <v>209</v>
      </c>
      <c r="P193" s="175">
        <v>1073.53</v>
      </c>
      <c r="Q193" s="175">
        <v>1064.58</v>
      </c>
      <c r="R193" s="175">
        <v>1055.64</v>
      </c>
      <c r="S193" s="175">
        <v>1046.69</v>
      </c>
      <c r="T193" s="175">
        <v>1037.75</v>
      </c>
      <c r="U193" s="175">
        <v>1028.8</v>
      </c>
      <c r="V193" s="175">
        <v>1019.85</v>
      </c>
      <c r="W193" s="175">
        <v>1010.91</v>
      </c>
      <c r="X193" s="175">
        <v>1001.96</v>
      </c>
      <c r="Y193" s="175">
        <v>993.01</v>
      </c>
      <c r="Z193" s="175">
        <v>984.07</v>
      </c>
      <c r="AA193" s="175">
        <v>975.12</v>
      </c>
    </row>
    <row r="194" ht="13.5" customHeight="1">
      <c r="A194" s="370" t="s">
        <v>210</v>
      </c>
      <c r="B194" s="175">
        <v>5975.49</v>
      </c>
      <c r="C194" s="175">
        <v>5966.54</v>
      </c>
      <c r="D194" s="175">
        <v>5957.6</v>
      </c>
      <c r="E194" s="175">
        <v>5948.65</v>
      </c>
      <c r="F194" s="175">
        <v>5939.71</v>
      </c>
      <c r="G194" s="175">
        <v>5930.76</v>
      </c>
      <c r="H194" s="175">
        <v>5921.81</v>
      </c>
      <c r="I194" s="175">
        <v>5912.87</v>
      </c>
      <c r="J194" s="175">
        <v>5903.92</v>
      </c>
      <c r="K194" s="175">
        <v>5894.98</v>
      </c>
      <c r="L194" s="175">
        <v>5886.03</v>
      </c>
      <c r="M194" s="175">
        <v>5877.08</v>
      </c>
      <c r="N194" s="365"/>
      <c r="O194" s="370" t="s">
        <v>210</v>
      </c>
      <c r="P194" s="175">
        <v>5975.49</v>
      </c>
      <c r="Q194" s="175">
        <v>5966.54</v>
      </c>
      <c r="R194" s="175">
        <v>5957.6</v>
      </c>
      <c r="S194" s="175">
        <v>5948.65</v>
      </c>
      <c r="T194" s="175">
        <v>5939.71</v>
      </c>
      <c r="U194" s="175">
        <v>5930.76</v>
      </c>
      <c r="V194" s="175">
        <v>5921.81</v>
      </c>
      <c r="W194" s="175">
        <v>5912.87</v>
      </c>
      <c r="X194" s="175">
        <v>5903.92</v>
      </c>
      <c r="Y194" s="175">
        <v>5894.98</v>
      </c>
      <c r="Z194" s="175">
        <v>5886.03</v>
      </c>
      <c r="AA194" s="175">
        <v>5877.08</v>
      </c>
    </row>
    <row r="195" ht="13.5" customHeight="1">
      <c r="A195" s="370" t="s">
        <v>211</v>
      </c>
      <c r="B195" s="175">
        <v>583333.33</v>
      </c>
      <c r="C195" s="175">
        <v>578431.37</v>
      </c>
      <c r="D195" s="175">
        <v>573529.41</v>
      </c>
      <c r="E195" s="175">
        <v>568627.45</v>
      </c>
      <c r="F195" s="175">
        <v>563725.49</v>
      </c>
      <c r="G195" s="175">
        <v>558823.53</v>
      </c>
      <c r="H195" s="175">
        <v>553921.57</v>
      </c>
      <c r="I195" s="175">
        <v>549019.61</v>
      </c>
      <c r="J195" s="175">
        <v>544117.65</v>
      </c>
      <c r="K195" s="175">
        <v>539215.69</v>
      </c>
      <c r="L195" s="175">
        <v>534313.73</v>
      </c>
      <c r="M195" s="175">
        <v>529411.76</v>
      </c>
      <c r="N195" s="365"/>
      <c r="O195" s="370" t="s">
        <v>211</v>
      </c>
      <c r="P195" s="175">
        <v>583333.33</v>
      </c>
      <c r="Q195" s="175">
        <v>578431.37</v>
      </c>
      <c r="R195" s="175">
        <v>573529.41</v>
      </c>
      <c r="S195" s="175">
        <v>568627.45</v>
      </c>
      <c r="T195" s="175">
        <v>563725.49</v>
      </c>
      <c r="U195" s="175">
        <v>558823.53</v>
      </c>
      <c r="V195" s="175">
        <v>553921.57</v>
      </c>
      <c r="W195" s="175">
        <v>549019.61</v>
      </c>
      <c r="X195" s="175">
        <v>544117.65</v>
      </c>
      <c r="Y195" s="175">
        <v>539215.69</v>
      </c>
      <c r="Z195" s="175">
        <v>534313.73</v>
      </c>
      <c r="AA195" s="175">
        <v>529411.76</v>
      </c>
    </row>
    <row r="196" ht="13.5" customHeight="1">
      <c r="A196" s="188" t="s">
        <v>169</v>
      </c>
      <c r="B196" s="369">
        <v>12175.0</v>
      </c>
      <c r="C196" s="369">
        <v>12206.0</v>
      </c>
      <c r="D196" s="369">
        <v>12236.0</v>
      </c>
      <c r="E196" s="369">
        <v>12267.0</v>
      </c>
      <c r="F196" s="369">
        <v>12298.0</v>
      </c>
      <c r="G196" s="369">
        <v>12328.0</v>
      </c>
      <c r="H196" s="369">
        <v>12359.0</v>
      </c>
      <c r="I196" s="369">
        <v>12389.0</v>
      </c>
      <c r="J196" s="369">
        <v>12420.0</v>
      </c>
      <c r="K196" s="369">
        <v>12451.0</v>
      </c>
      <c r="L196" s="369">
        <v>12479.0</v>
      </c>
      <c r="M196" s="369">
        <v>12510.0</v>
      </c>
      <c r="N196" s="365"/>
      <c r="O196" s="188" t="s">
        <v>169</v>
      </c>
      <c r="P196" s="369">
        <v>12175.0</v>
      </c>
      <c r="Q196" s="369">
        <v>12206.0</v>
      </c>
      <c r="R196" s="369">
        <v>12236.0</v>
      </c>
      <c r="S196" s="369">
        <v>12267.0</v>
      </c>
      <c r="T196" s="369">
        <v>12298.0</v>
      </c>
      <c r="U196" s="369">
        <v>12328.0</v>
      </c>
      <c r="V196" s="369">
        <v>12359.0</v>
      </c>
      <c r="W196" s="369">
        <v>12389.0</v>
      </c>
      <c r="X196" s="369">
        <v>12420.0</v>
      </c>
      <c r="Y196" s="369">
        <v>12451.0</v>
      </c>
      <c r="Z196" s="369">
        <v>12479.0</v>
      </c>
      <c r="AA196" s="369">
        <v>12510.0</v>
      </c>
    </row>
    <row r="197" ht="13.5" customHeight="1">
      <c r="A197" s="370" t="s">
        <v>208</v>
      </c>
      <c r="B197" s="175">
        <v>4901.96</v>
      </c>
      <c r="C197" s="175">
        <v>4901.96</v>
      </c>
      <c r="D197" s="175">
        <v>4901.96</v>
      </c>
      <c r="E197" s="175">
        <v>4901.96</v>
      </c>
      <c r="F197" s="175">
        <v>4901.96</v>
      </c>
      <c r="G197" s="175">
        <v>4901.96</v>
      </c>
      <c r="H197" s="175">
        <v>4901.96</v>
      </c>
      <c r="I197" s="175">
        <v>4901.96</v>
      </c>
      <c r="J197" s="175">
        <v>4901.96</v>
      </c>
      <c r="K197" s="175">
        <v>4901.96</v>
      </c>
      <c r="L197" s="175">
        <v>4901.96</v>
      </c>
      <c r="M197" s="175">
        <v>4901.96</v>
      </c>
      <c r="N197" s="365"/>
      <c r="O197" s="370" t="s">
        <v>208</v>
      </c>
      <c r="P197" s="175">
        <v>4901.96</v>
      </c>
      <c r="Q197" s="175">
        <v>4901.96</v>
      </c>
      <c r="R197" s="175">
        <v>4901.96</v>
      </c>
      <c r="S197" s="175">
        <v>4901.96</v>
      </c>
      <c r="T197" s="175">
        <v>4901.96</v>
      </c>
      <c r="U197" s="175">
        <v>4901.96</v>
      </c>
      <c r="V197" s="175">
        <v>4901.96</v>
      </c>
      <c r="W197" s="175">
        <v>4901.96</v>
      </c>
      <c r="X197" s="175">
        <v>4901.96</v>
      </c>
      <c r="Y197" s="175">
        <v>4901.96</v>
      </c>
      <c r="Z197" s="175">
        <v>4901.96</v>
      </c>
      <c r="AA197" s="175">
        <v>4901.96</v>
      </c>
    </row>
    <row r="198" ht="13.5" customHeight="1">
      <c r="A198" s="370" t="s">
        <v>209</v>
      </c>
      <c r="B198" s="175">
        <v>966.18</v>
      </c>
      <c r="C198" s="175">
        <v>957.23</v>
      </c>
      <c r="D198" s="175">
        <v>948.28</v>
      </c>
      <c r="E198" s="175">
        <v>939.34</v>
      </c>
      <c r="F198" s="175">
        <v>930.39</v>
      </c>
      <c r="G198" s="175">
        <v>921.45</v>
      </c>
      <c r="H198" s="175">
        <v>912.5</v>
      </c>
      <c r="I198" s="175">
        <v>903.55</v>
      </c>
      <c r="J198" s="175">
        <v>894.61</v>
      </c>
      <c r="K198" s="175">
        <v>885.66</v>
      </c>
      <c r="L198" s="175">
        <v>876.72</v>
      </c>
      <c r="M198" s="175">
        <v>867.77</v>
      </c>
      <c r="N198" s="365"/>
      <c r="O198" s="370" t="s">
        <v>209</v>
      </c>
      <c r="P198" s="175">
        <v>966.18</v>
      </c>
      <c r="Q198" s="175">
        <v>957.23</v>
      </c>
      <c r="R198" s="175">
        <v>948.28</v>
      </c>
      <c r="S198" s="175">
        <v>939.34</v>
      </c>
      <c r="T198" s="175">
        <v>930.39</v>
      </c>
      <c r="U198" s="175">
        <v>921.45</v>
      </c>
      <c r="V198" s="175">
        <v>912.5</v>
      </c>
      <c r="W198" s="175">
        <v>903.55</v>
      </c>
      <c r="X198" s="175">
        <v>894.61</v>
      </c>
      <c r="Y198" s="175">
        <v>885.66</v>
      </c>
      <c r="Z198" s="175">
        <v>876.72</v>
      </c>
      <c r="AA198" s="175">
        <v>867.77</v>
      </c>
    </row>
    <row r="199" ht="13.5" customHeight="1">
      <c r="A199" s="370" t="s">
        <v>210</v>
      </c>
      <c r="B199" s="175">
        <v>5868.14</v>
      </c>
      <c r="C199" s="175">
        <v>5859.19</v>
      </c>
      <c r="D199" s="175">
        <v>5850.25</v>
      </c>
      <c r="E199" s="175">
        <v>5841.3</v>
      </c>
      <c r="F199" s="175">
        <v>5832.35</v>
      </c>
      <c r="G199" s="175">
        <v>5823.41</v>
      </c>
      <c r="H199" s="175">
        <v>5814.46</v>
      </c>
      <c r="I199" s="175">
        <v>5805.51</v>
      </c>
      <c r="J199" s="175">
        <v>5796.57</v>
      </c>
      <c r="K199" s="175">
        <v>5787.62</v>
      </c>
      <c r="L199" s="175">
        <v>5778.68</v>
      </c>
      <c r="M199" s="175">
        <v>5769.73</v>
      </c>
      <c r="N199" s="365"/>
      <c r="O199" s="370" t="s">
        <v>210</v>
      </c>
      <c r="P199" s="175">
        <v>5868.14</v>
      </c>
      <c r="Q199" s="175">
        <v>5859.19</v>
      </c>
      <c r="R199" s="175">
        <v>5850.25</v>
      </c>
      <c r="S199" s="175">
        <v>5841.3</v>
      </c>
      <c r="T199" s="175">
        <v>5832.35</v>
      </c>
      <c r="U199" s="175">
        <v>5823.41</v>
      </c>
      <c r="V199" s="175">
        <v>5814.46</v>
      </c>
      <c r="W199" s="175">
        <v>5805.51</v>
      </c>
      <c r="X199" s="175">
        <v>5796.57</v>
      </c>
      <c r="Y199" s="175">
        <v>5787.62</v>
      </c>
      <c r="Z199" s="175">
        <v>5778.68</v>
      </c>
      <c r="AA199" s="175">
        <v>5769.73</v>
      </c>
    </row>
    <row r="200" ht="13.5" customHeight="1">
      <c r="A200" s="370" t="s">
        <v>211</v>
      </c>
      <c r="B200" s="175">
        <v>524509.8</v>
      </c>
      <c r="C200" s="175">
        <v>519607.84</v>
      </c>
      <c r="D200" s="175">
        <v>514705.88</v>
      </c>
      <c r="E200" s="175">
        <v>509803.92</v>
      </c>
      <c r="F200" s="175">
        <v>504901.96</v>
      </c>
      <c r="G200" s="175">
        <v>500000.0</v>
      </c>
      <c r="H200" s="175">
        <v>495098.04</v>
      </c>
      <c r="I200" s="175">
        <v>490196.08</v>
      </c>
      <c r="J200" s="175">
        <v>485294.12</v>
      </c>
      <c r="K200" s="175">
        <v>480392.16</v>
      </c>
      <c r="L200" s="175">
        <v>475490.2</v>
      </c>
      <c r="M200" s="175">
        <v>470588.24</v>
      </c>
      <c r="N200" s="365"/>
      <c r="O200" s="370" t="s">
        <v>211</v>
      </c>
      <c r="P200" s="175">
        <v>524509.8</v>
      </c>
      <c r="Q200" s="175">
        <v>519607.84</v>
      </c>
      <c r="R200" s="175">
        <v>514705.88</v>
      </c>
      <c r="S200" s="175">
        <v>509803.92</v>
      </c>
      <c r="T200" s="175">
        <v>504901.96</v>
      </c>
      <c r="U200" s="175">
        <v>500000.0</v>
      </c>
      <c r="V200" s="175">
        <v>495098.04</v>
      </c>
      <c r="W200" s="175">
        <v>490196.08</v>
      </c>
      <c r="X200" s="175">
        <v>485294.12</v>
      </c>
      <c r="Y200" s="175">
        <v>480392.16</v>
      </c>
      <c r="Z200" s="175">
        <v>475490.2</v>
      </c>
      <c r="AA200" s="175">
        <v>470588.24</v>
      </c>
    </row>
    <row r="201" ht="13.5" customHeight="1">
      <c r="A201" s="188" t="s">
        <v>169</v>
      </c>
      <c r="B201" s="371">
        <v>12540.0</v>
      </c>
      <c r="C201" s="371">
        <v>12571.0</v>
      </c>
      <c r="D201" s="371">
        <v>12601.0</v>
      </c>
      <c r="E201" s="371">
        <v>12632.0</v>
      </c>
      <c r="F201" s="371">
        <v>12663.0</v>
      </c>
      <c r="G201" s="371">
        <v>12693.0</v>
      </c>
      <c r="H201" s="371">
        <v>12724.0</v>
      </c>
      <c r="I201" s="371">
        <v>12754.0</v>
      </c>
      <c r="J201" s="371">
        <v>12785.0</v>
      </c>
      <c r="K201" s="371">
        <v>12816.0</v>
      </c>
      <c r="L201" s="371">
        <v>12844.0</v>
      </c>
      <c r="M201" s="371">
        <v>12875.0</v>
      </c>
      <c r="N201" s="365"/>
      <c r="O201" s="188" t="s">
        <v>169</v>
      </c>
      <c r="P201" s="371">
        <v>12540.0</v>
      </c>
      <c r="Q201" s="371">
        <v>12571.0</v>
      </c>
      <c r="R201" s="371">
        <v>12601.0</v>
      </c>
      <c r="S201" s="371">
        <v>12632.0</v>
      </c>
      <c r="T201" s="371">
        <v>12663.0</v>
      </c>
      <c r="U201" s="371">
        <v>12693.0</v>
      </c>
      <c r="V201" s="371">
        <v>12724.0</v>
      </c>
      <c r="W201" s="371">
        <v>12754.0</v>
      </c>
      <c r="X201" s="371">
        <v>12785.0</v>
      </c>
      <c r="Y201" s="371">
        <v>12816.0</v>
      </c>
      <c r="Z201" s="371">
        <v>12844.0</v>
      </c>
      <c r="AA201" s="371">
        <v>12875.0</v>
      </c>
    </row>
    <row r="202" ht="13.5" customHeight="1">
      <c r="A202" s="370" t="s">
        <v>208</v>
      </c>
      <c r="B202" s="175">
        <v>4901.96</v>
      </c>
      <c r="C202" s="175">
        <v>4901.96</v>
      </c>
      <c r="D202" s="175">
        <v>4901.96</v>
      </c>
      <c r="E202" s="175">
        <v>4901.96</v>
      </c>
      <c r="F202" s="175">
        <v>4901.96</v>
      </c>
      <c r="G202" s="175">
        <v>4901.96</v>
      </c>
      <c r="H202" s="175">
        <v>4901.96</v>
      </c>
      <c r="I202" s="175">
        <v>4901.96</v>
      </c>
      <c r="J202" s="175">
        <v>4901.96</v>
      </c>
      <c r="K202" s="175">
        <v>4901.96</v>
      </c>
      <c r="L202" s="175">
        <v>4901.96</v>
      </c>
      <c r="M202" s="175">
        <v>4901.96</v>
      </c>
      <c r="N202" s="365"/>
      <c r="O202" s="370" t="s">
        <v>208</v>
      </c>
      <c r="P202" s="175">
        <v>4901.96</v>
      </c>
      <c r="Q202" s="175">
        <v>4901.96</v>
      </c>
      <c r="R202" s="175">
        <v>4901.96</v>
      </c>
      <c r="S202" s="175">
        <v>4901.96</v>
      </c>
      <c r="T202" s="175">
        <v>4901.96</v>
      </c>
      <c r="U202" s="175">
        <v>4901.96</v>
      </c>
      <c r="V202" s="175">
        <v>4901.96</v>
      </c>
      <c r="W202" s="175">
        <v>4901.96</v>
      </c>
      <c r="X202" s="175">
        <v>4901.96</v>
      </c>
      <c r="Y202" s="175">
        <v>4901.96</v>
      </c>
      <c r="Z202" s="175">
        <v>4901.96</v>
      </c>
      <c r="AA202" s="175">
        <v>4901.96</v>
      </c>
    </row>
    <row r="203" ht="13.5" customHeight="1">
      <c r="A203" s="370" t="s">
        <v>209</v>
      </c>
      <c r="B203" s="175">
        <v>858.82</v>
      </c>
      <c r="C203" s="175">
        <v>849.88</v>
      </c>
      <c r="D203" s="175">
        <v>840.93</v>
      </c>
      <c r="E203" s="175">
        <v>831.99</v>
      </c>
      <c r="F203" s="175">
        <v>823.04</v>
      </c>
      <c r="G203" s="175">
        <v>814.09</v>
      </c>
      <c r="H203" s="175">
        <v>805.15</v>
      </c>
      <c r="I203" s="175">
        <v>796.2</v>
      </c>
      <c r="J203" s="175">
        <v>787.25</v>
      </c>
      <c r="K203" s="175">
        <v>778.31</v>
      </c>
      <c r="L203" s="175">
        <v>769.36</v>
      </c>
      <c r="M203" s="175">
        <v>760.42</v>
      </c>
      <c r="N203" s="365"/>
      <c r="O203" s="370" t="s">
        <v>209</v>
      </c>
      <c r="P203" s="175">
        <v>858.82</v>
      </c>
      <c r="Q203" s="175">
        <v>849.88</v>
      </c>
      <c r="R203" s="175">
        <v>840.93</v>
      </c>
      <c r="S203" s="175">
        <v>831.99</v>
      </c>
      <c r="T203" s="175">
        <v>823.04</v>
      </c>
      <c r="U203" s="175">
        <v>814.09</v>
      </c>
      <c r="V203" s="175">
        <v>805.15</v>
      </c>
      <c r="W203" s="175">
        <v>796.2</v>
      </c>
      <c r="X203" s="175">
        <v>787.25</v>
      </c>
      <c r="Y203" s="175">
        <v>778.31</v>
      </c>
      <c r="Z203" s="175">
        <v>769.36</v>
      </c>
      <c r="AA203" s="175">
        <v>760.42</v>
      </c>
    </row>
    <row r="204" ht="13.5" customHeight="1">
      <c r="A204" s="370" t="s">
        <v>210</v>
      </c>
      <c r="B204" s="175">
        <v>5760.78</v>
      </c>
      <c r="C204" s="175">
        <v>5751.84</v>
      </c>
      <c r="D204" s="175">
        <v>5742.89</v>
      </c>
      <c r="E204" s="175">
        <v>5733.95</v>
      </c>
      <c r="F204" s="175">
        <v>5725.0</v>
      </c>
      <c r="G204" s="175">
        <v>5716.05</v>
      </c>
      <c r="H204" s="175">
        <v>5707.11</v>
      </c>
      <c r="I204" s="175">
        <v>5698.16</v>
      </c>
      <c r="J204" s="175">
        <v>5689.22</v>
      </c>
      <c r="K204" s="175">
        <v>5680.27</v>
      </c>
      <c r="L204" s="175">
        <v>5671.32</v>
      </c>
      <c r="M204" s="175">
        <v>5662.38</v>
      </c>
      <c r="N204" s="365"/>
      <c r="O204" s="370" t="s">
        <v>210</v>
      </c>
      <c r="P204" s="175">
        <v>5760.78</v>
      </c>
      <c r="Q204" s="175">
        <v>5751.84</v>
      </c>
      <c r="R204" s="175">
        <v>5742.89</v>
      </c>
      <c r="S204" s="175">
        <v>5733.95</v>
      </c>
      <c r="T204" s="175">
        <v>5725.0</v>
      </c>
      <c r="U204" s="175">
        <v>5716.05</v>
      </c>
      <c r="V204" s="175">
        <v>5707.11</v>
      </c>
      <c r="W204" s="175">
        <v>5698.16</v>
      </c>
      <c r="X204" s="175">
        <v>5689.22</v>
      </c>
      <c r="Y204" s="175">
        <v>5680.27</v>
      </c>
      <c r="Z204" s="175">
        <v>5671.32</v>
      </c>
      <c r="AA204" s="175">
        <v>5662.38</v>
      </c>
    </row>
    <row r="205" ht="13.5" customHeight="1">
      <c r="A205" s="370" t="s">
        <v>211</v>
      </c>
      <c r="B205" s="175">
        <v>465686.27</v>
      </c>
      <c r="C205" s="175">
        <v>460784.31</v>
      </c>
      <c r="D205" s="175">
        <v>455882.35</v>
      </c>
      <c r="E205" s="175">
        <v>450980.39</v>
      </c>
      <c r="F205" s="175">
        <v>446078.43</v>
      </c>
      <c r="G205" s="175">
        <v>441176.47</v>
      </c>
      <c r="H205" s="175">
        <v>436274.51</v>
      </c>
      <c r="I205" s="175">
        <v>431372.55</v>
      </c>
      <c r="J205" s="175">
        <v>426470.59</v>
      </c>
      <c r="K205" s="175">
        <v>421568.63</v>
      </c>
      <c r="L205" s="175">
        <v>416666.67</v>
      </c>
      <c r="M205" s="175">
        <v>411764.71</v>
      </c>
      <c r="N205" s="365"/>
      <c r="O205" s="370" t="s">
        <v>211</v>
      </c>
      <c r="P205" s="175">
        <v>465686.27</v>
      </c>
      <c r="Q205" s="175">
        <v>460784.31</v>
      </c>
      <c r="R205" s="175">
        <v>455882.35</v>
      </c>
      <c r="S205" s="175">
        <v>450980.39</v>
      </c>
      <c r="T205" s="175">
        <v>446078.43</v>
      </c>
      <c r="U205" s="175">
        <v>441176.47</v>
      </c>
      <c r="V205" s="175">
        <v>436274.51</v>
      </c>
      <c r="W205" s="175">
        <v>431372.55</v>
      </c>
      <c r="X205" s="175">
        <v>426470.59</v>
      </c>
      <c r="Y205" s="175">
        <v>421568.63</v>
      </c>
      <c r="Z205" s="175">
        <v>416666.67</v>
      </c>
      <c r="AA205" s="175">
        <v>411764.71</v>
      </c>
    </row>
    <row r="206" ht="13.5" customHeight="1">
      <c r="A206" s="188" t="s">
        <v>169</v>
      </c>
      <c r="B206" s="369">
        <v>11079.0</v>
      </c>
      <c r="C206" s="369">
        <v>11110.0</v>
      </c>
      <c r="D206" s="369">
        <v>11140.0</v>
      </c>
      <c r="E206" s="369">
        <v>11171.0</v>
      </c>
      <c r="F206" s="369">
        <v>11202.0</v>
      </c>
      <c r="G206" s="369">
        <v>11232.0</v>
      </c>
      <c r="H206" s="369">
        <v>11263.0</v>
      </c>
      <c r="I206" s="369">
        <v>11293.0</v>
      </c>
      <c r="J206" s="369">
        <v>11324.0</v>
      </c>
      <c r="K206" s="369">
        <v>11355.0</v>
      </c>
      <c r="L206" s="369">
        <v>11383.0</v>
      </c>
      <c r="M206" s="369">
        <v>11414.0</v>
      </c>
      <c r="N206" s="365"/>
      <c r="O206" s="188" t="s">
        <v>169</v>
      </c>
      <c r="P206" s="369">
        <v>11079.0</v>
      </c>
      <c r="Q206" s="369">
        <v>11110.0</v>
      </c>
      <c r="R206" s="369">
        <v>11140.0</v>
      </c>
      <c r="S206" s="369">
        <v>11171.0</v>
      </c>
      <c r="T206" s="369">
        <v>11202.0</v>
      </c>
      <c r="U206" s="369">
        <v>11232.0</v>
      </c>
      <c r="V206" s="369">
        <v>11263.0</v>
      </c>
      <c r="W206" s="369">
        <v>11293.0</v>
      </c>
      <c r="X206" s="369">
        <v>11324.0</v>
      </c>
      <c r="Y206" s="369">
        <v>11355.0</v>
      </c>
      <c r="Z206" s="369">
        <v>11383.0</v>
      </c>
      <c r="AA206" s="369">
        <v>11414.0</v>
      </c>
    </row>
    <row r="207" ht="13.5" customHeight="1">
      <c r="A207" s="370" t="s">
        <v>208</v>
      </c>
      <c r="B207" s="175">
        <v>4901.96</v>
      </c>
      <c r="C207" s="175">
        <v>4901.96</v>
      </c>
      <c r="D207" s="175">
        <v>4901.96</v>
      </c>
      <c r="E207" s="175">
        <v>4901.96</v>
      </c>
      <c r="F207" s="175">
        <v>4901.96</v>
      </c>
      <c r="G207" s="175">
        <v>4901.96</v>
      </c>
      <c r="H207" s="175">
        <v>4901.96</v>
      </c>
      <c r="I207" s="175">
        <v>4901.96</v>
      </c>
      <c r="J207" s="175">
        <v>4901.96</v>
      </c>
      <c r="K207" s="175">
        <v>4901.96</v>
      </c>
      <c r="L207" s="175">
        <v>4901.96</v>
      </c>
      <c r="M207" s="175">
        <v>4901.96</v>
      </c>
      <c r="N207" s="365"/>
      <c r="O207" s="370" t="s">
        <v>208</v>
      </c>
      <c r="P207" s="175">
        <v>4901.96</v>
      </c>
      <c r="Q207" s="175">
        <v>4901.96</v>
      </c>
      <c r="R207" s="175">
        <v>4901.96</v>
      </c>
      <c r="S207" s="175">
        <v>4901.96</v>
      </c>
      <c r="T207" s="175">
        <v>4901.96</v>
      </c>
      <c r="U207" s="175">
        <v>4901.96</v>
      </c>
      <c r="V207" s="175">
        <v>4901.96</v>
      </c>
      <c r="W207" s="175">
        <v>4901.96</v>
      </c>
      <c r="X207" s="175">
        <v>4901.96</v>
      </c>
      <c r="Y207" s="175">
        <v>4901.96</v>
      </c>
      <c r="Z207" s="175">
        <v>4901.96</v>
      </c>
      <c r="AA207" s="175">
        <v>4901.96</v>
      </c>
    </row>
    <row r="208" ht="13.5" customHeight="1">
      <c r="A208" s="370" t="s">
        <v>209</v>
      </c>
      <c r="B208" s="175">
        <v>1288.24</v>
      </c>
      <c r="C208" s="175">
        <v>1279.29</v>
      </c>
      <c r="D208" s="175">
        <v>1270.34</v>
      </c>
      <c r="E208" s="175">
        <v>1261.4</v>
      </c>
      <c r="F208" s="175">
        <v>1252.45</v>
      </c>
      <c r="G208" s="175">
        <v>1243.5</v>
      </c>
      <c r="H208" s="175">
        <v>1234.56</v>
      </c>
      <c r="I208" s="175">
        <v>1225.61</v>
      </c>
      <c r="J208" s="175">
        <v>1216.67</v>
      </c>
      <c r="K208" s="175">
        <v>1207.72</v>
      </c>
      <c r="L208" s="175">
        <v>1198.77</v>
      </c>
      <c r="M208" s="175">
        <v>1189.83</v>
      </c>
      <c r="N208" s="365"/>
      <c r="O208" s="370" t="s">
        <v>209</v>
      </c>
      <c r="P208" s="175">
        <v>1288.24</v>
      </c>
      <c r="Q208" s="175">
        <v>1279.29</v>
      </c>
      <c r="R208" s="175">
        <v>1270.34</v>
      </c>
      <c r="S208" s="175">
        <v>1261.4</v>
      </c>
      <c r="T208" s="175">
        <v>1252.45</v>
      </c>
      <c r="U208" s="175">
        <v>1243.5</v>
      </c>
      <c r="V208" s="175">
        <v>1234.56</v>
      </c>
      <c r="W208" s="175">
        <v>1225.61</v>
      </c>
      <c r="X208" s="175">
        <v>1216.67</v>
      </c>
      <c r="Y208" s="175">
        <v>1207.72</v>
      </c>
      <c r="Z208" s="175">
        <v>1198.77</v>
      </c>
      <c r="AA208" s="175">
        <v>1189.83</v>
      </c>
    </row>
    <row r="209" ht="13.5" customHeight="1">
      <c r="A209" s="370" t="s">
        <v>210</v>
      </c>
      <c r="B209" s="175">
        <v>6190.2</v>
      </c>
      <c r="C209" s="175">
        <v>6181.25</v>
      </c>
      <c r="D209" s="175">
        <v>6172.3</v>
      </c>
      <c r="E209" s="175">
        <v>6163.36</v>
      </c>
      <c r="F209" s="175">
        <v>6154.41</v>
      </c>
      <c r="G209" s="175">
        <v>6145.47</v>
      </c>
      <c r="H209" s="175">
        <v>6136.52</v>
      </c>
      <c r="I209" s="175">
        <v>6127.57</v>
      </c>
      <c r="J209" s="175">
        <v>6118.63</v>
      </c>
      <c r="K209" s="175">
        <v>6109.68</v>
      </c>
      <c r="L209" s="175">
        <v>6100.74</v>
      </c>
      <c r="M209" s="175">
        <v>6091.79</v>
      </c>
      <c r="N209" s="365"/>
      <c r="O209" s="370" t="s">
        <v>210</v>
      </c>
      <c r="P209" s="175">
        <v>6190.2</v>
      </c>
      <c r="Q209" s="175">
        <v>6181.25</v>
      </c>
      <c r="R209" s="175">
        <v>6172.3</v>
      </c>
      <c r="S209" s="175">
        <v>6163.36</v>
      </c>
      <c r="T209" s="175">
        <v>6154.41</v>
      </c>
      <c r="U209" s="175">
        <v>6145.47</v>
      </c>
      <c r="V209" s="175">
        <v>6136.52</v>
      </c>
      <c r="W209" s="175">
        <v>6127.57</v>
      </c>
      <c r="X209" s="175">
        <v>6118.63</v>
      </c>
      <c r="Y209" s="175">
        <v>6109.68</v>
      </c>
      <c r="Z209" s="175">
        <v>6100.74</v>
      </c>
      <c r="AA209" s="175">
        <v>6091.79</v>
      </c>
    </row>
    <row r="210" ht="13.5" customHeight="1">
      <c r="A210" s="370" t="s">
        <v>211</v>
      </c>
      <c r="B210" s="175">
        <v>700980.39</v>
      </c>
      <c r="C210" s="175">
        <v>696078.43</v>
      </c>
      <c r="D210" s="175">
        <v>691176.47</v>
      </c>
      <c r="E210" s="175">
        <v>686274.51</v>
      </c>
      <c r="F210" s="175">
        <v>681372.55</v>
      </c>
      <c r="G210" s="175">
        <v>676470.59</v>
      </c>
      <c r="H210" s="175">
        <v>671568.63</v>
      </c>
      <c r="I210" s="175">
        <v>666666.67</v>
      </c>
      <c r="J210" s="175">
        <v>661764.71</v>
      </c>
      <c r="K210" s="175">
        <v>656862.75</v>
      </c>
      <c r="L210" s="175">
        <v>651960.78</v>
      </c>
      <c r="M210" s="175">
        <v>647058.82</v>
      </c>
      <c r="N210" s="365"/>
      <c r="O210" s="370" t="s">
        <v>211</v>
      </c>
      <c r="P210" s="175">
        <v>700980.39</v>
      </c>
      <c r="Q210" s="175">
        <v>696078.43</v>
      </c>
      <c r="R210" s="175">
        <v>691176.47</v>
      </c>
      <c r="S210" s="175">
        <v>686274.51</v>
      </c>
      <c r="T210" s="175">
        <v>681372.55</v>
      </c>
      <c r="U210" s="175">
        <v>676470.59</v>
      </c>
      <c r="V210" s="175">
        <v>671568.63</v>
      </c>
      <c r="W210" s="175">
        <v>666666.67</v>
      </c>
      <c r="X210" s="175">
        <v>661764.71</v>
      </c>
      <c r="Y210" s="175">
        <v>656862.75</v>
      </c>
      <c r="Z210" s="175">
        <v>651960.78</v>
      </c>
      <c r="AA210" s="175">
        <v>647058.82</v>
      </c>
    </row>
    <row r="211" ht="13.5" customHeight="1">
      <c r="A211" s="188" t="s">
        <v>169</v>
      </c>
      <c r="B211" s="369">
        <v>11444.0</v>
      </c>
      <c r="C211" s="369">
        <v>11475.0</v>
      </c>
      <c r="D211" s="369">
        <v>11505.0</v>
      </c>
      <c r="E211" s="369">
        <v>11536.0</v>
      </c>
      <c r="F211" s="369">
        <v>11567.0</v>
      </c>
      <c r="G211" s="369">
        <v>11597.0</v>
      </c>
      <c r="H211" s="369">
        <v>11628.0</v>
      </c>
      <c r="I211" s="369">
        <v>11658.0</v>
      </c>
      <c r="J211" s="369">
        <v>11689.0</v>
      </c>
      <c r="K211" s="369">
        <v>11720.0</v>
      </c>
      <c r="L211" s="369">
        <v>11749.0</v>
      </c>
      <c r="M211" s="369">
        <v>11780.0</v>
      </c>
      <c r="N211" s="365"/>
      <c r="O211" s="188" t="s">
        <v>169</v>
      </c>
      <c r="P211" s="369">
        <v>11444.0</v>
      </c>
      <c r="Q211" s="369">
        <v>11475.0</v>
      </c>
      <c r="R211" s="369">
        <v>11505.0</v>
      </c>
      <c r="S211" s="369">
        <v>11536.0</v>
      </c>
      <c r="T211" s="369">
        <v>11567.0</v>
      </c>
      <c r="U211" s="369">
        <v>11597.0</v>
      </c>
      <c r="V211" s="369">
        <v>11628.0</v>
      </c>
      <c r="W211" s="369">
        <v>11658.0</v>
      </c>
      <c r="X211" s="369">
        <v>11689.0</v>
      </c>
      <c r="Y211" s="369">
        <v>11720.0</v>
      </c>
      <c r="Z211" s="369">
        <v>11749.0</v>
      </c>
      <c r="AA211" s="369">
        <v>11780.0</v>
      </c>
    </row>
    <row r="212" ht="13.5" customHeight="1">
      <c r="A212" s="370" t="s">
        <v>208</v>
      </c>
      <c r="B212" s="175">
        <v>4901.96</v>
      </c>
      <c r="C212" s="175">
        <v>4901.96</v>
      </c>
      <c r="D212" s="175">
        <v>4901.96</v>
      </c>
      <c r="E212" s="175">
        <v>4901.96</v>
      </c>
      <c r="F212" s="175">
        <v>4901.96</v>
      </c>
      <c r="G212" s="175">
        <v>4901.96</v>
      </c>
      <c r="H212" s="175">
        <v>4901.96</v>
      </c>
      <c r="I212" s="175">
        <v>4901.96</v>
      </c>
      <c r="J212" s="175">
        <v>4901.96</v>
      </c>
      <c r="K212" s="175">
        <v>4901.96</v>
      </c>
      <c r="L212" s="175">
        <v>4901.96</v>
      </c>
      <c r="M212" s="175">
        <v>4901.96</v>
      </c>
      <c r="N212" s="365"/>
      <c r="O212" s="370" t="s">
        <v>208</v>
      </c>
      <c r="P212" s="175">
        <v>4901.96</v>
      </c>
      <c r="Q212" s="175">
        <v>4901.96</v>
      </c>
      <c r="R212" s="175">
        <v>4901.96</v>
      </c>
      <c r="S212" s="175">
        <v>4901.96</v>
      </c>
      <c r="T212" s="175">
        <v>4901.96</v>
      </c>
      <c r="U212" s="175">
        <v>4901.96</v>
      </c>
      <c r="V212" s="175">
        <v>4901.96</v>
      </c>
      <c r="W212" s="175">
        <v>4901.96</v>
      </c>
      <c r="X212" s="175">
        <v>4901.96</v>
      </c>
      <c r="Y212" s="175">
        <v>4901.96</v>
      </c>
      <c r="Z212" s="175">
        <v>4901.96</v>
      </c>
      <c r="AA212" s="175">
        <v>4901.96</v>
      </c>
    </row>
    <row r="213" ht="13.5" customHeight="1">
      <c r="A213" s="370" t="s">
        <v>209</v>
      </c>
      <c r="B213" s="175">
        <v>1180.88</v>
      </c>
      <c r="C213" s="175">
        <v>1171.94</v>
      </c>
      <c r="D213" s="175">
        <v>1162.99</v>
      </c>
      <c r="E213" s="175">
        <v>1154.04</v>
      </c>
      <c r="F213" s="175">
        <v>1145.1</v>
      </c>
      <c r="G213" s="175">
        <v>1136.15</v>
      </c>
      <c r="H213" s="175">
        <v>1127.21</v>
      </c>
      <c r="I213" s="175">
        <v>1118.26</v>
      </c>
      <c r="J213" s="175">
        <v>1109.31</v>
      </c>
      <c r="K213" s="175">
        <v>1100.37</v>
      </c>
      <c r="L213" s="175">
        <v>1091.42</v>
      </c>
      <c r="M213" s="175">
        <v>1082.48</v>
      </c>
      <c r="N213" s="365"/>
      <c r="O213" s="370" t="s">
        <v>209</v>
      </c>
      <c r="P213" s="175">
        <v>1180.88</v>
      </c>
      <c r="Q213" s="175">
        <v>1171.94</v>
      </c>
      <c r="R213" s="175">
        <v>1162.99</v>
      </c>
      <c r="S213" s="175">
        <v>1154.04</v>
      </c>
      <c r="T213" s="175">
        <v>1145.1</v>
      </c>
      <c r="U213" s="175">
        <v>1136.15</v>
      </c>
      <c r="V213" s="175">
        <v>1127.21</v>
      </c>
      <c r="W213" s="175">
        <v>1118.26</v>
      </c>
      <c r="X213" s="175">
        <v>1109.31</v>
      </c>
      <c r="Y213" s="175">
        <v>1100.37</v>
      </c>
      <c r="Z213" s="175">
        <v>1091.42</v>
      </c>
      <c r="AA213" s="175">
        <v>1082.48</v>
      </c>
    </row>
    <row r="214" ht="13.5" customHeight="1">
      <c r="A214" s="370" t="s">
        <v>210</v>
      </c>
      <c r="B214" s="175">
        <v>6082.84</v>
      </c>
      <c r="C214" s="175">
        <v>6073.9</v>
      </c>
      <c r="D214" s="175">
        <v>6064.95</v>
      </c>
      <c r="E214" s="175">
        <v>6056.0</v>
      </c>
      <c r="F214" s="175">
        <v>6047.06</v>
      </c>
      <c r="G214" s="175">
        <v>6038.11</v>
      </c>
      <c r="H214" s="175">
        <v>6029.17</v>
      </c>
      <c r="I214" s="175">
        <v>6020.22</v>
      </c>
      <c r="J214" s="175">
        <v>6011.27</v>
      </c>
      <c r="K214" s="175">
        <v>6002.33</v>
      </c>
      <c r="L214" s="175">
        <v>5993.38</v>
      </c>
      <c r="M214" s="175">
        <v>5984.44</v>
      </c>
      <c r="N214" s="365"/>
      <c r="O214" s="370" t="s">
        <v>210</v>
      </c>
      <c r="P214" s="175">
        <v>6082.84</v>
      </c>
      <c r="Q214" s="175">
        <v>6073.9</v>
      </c>
      <c r="R214" s="175">
        <v>6064.95</v>
      </c>
      <c r="S214" s="175">
        <v>6056.0</v>
      </c>
      <c r="T214" s="175">
        <v>6047.06</v>
      </c>
      <c r="U214" s="175">
        <v>6038.11</v>
      </c>
      <c r="V214" s="175">
        <v>6029.17</v>
      </c>
      <c r="W214" s="175">
        <v>6020.22</v>
      </c>
      <c r="X214" s="175">
        <v>6011.27</v>
      </c>
      <c r="Y214" s="175">
        <v>6002.33</v>
      </c>
      <c r="Z214" s="175">
        <v>5993.38</v>
      </c>
      <c r="AA214" s="175">
        <v>5984.44</v>
      </c>
    </row>
    <row r="215" ht="13.5" customHeight="1">
      <c r="A215" s="370" t="s">
        <v>211</v>
      </c>
      <c r="B215" s="175">
        <v>642156.86</v>
      </c>
      <c r="C215" s="175">
        <v>637254.9</v>
      </c>
      <c r="D215" s="175">
        <v>632352.94</v>
      </c>
      <c r="E215" s="175">
        <v>627450.98</v>
      </c>
      <c r="F215" s="175">
        <v>622549.02</v>
      </c>
      <c r="G215" s="175">
        <v>617647.06</v>
      </c>
      <c r="H215" s="175">
        <v>612745.1</v>
      </c>
      <c r="I215" s="175">
        <v>607843.14</v>
      </c>
      <c r="J215" s="175">
        <v>602941.18</v>
      </c>
      <c r="K215" s="175">
        <v>598039.22</v>
      </c>
      <c r="L215" s="175">
        <v>593137.25</v>
      </c>
      <c r="M215" s="175">
        <v>588235.29</v>
      </c>
      <c r="N215" s="365"/>
      <c r="O215" s="370" t="s">
        <v>211</v>
      </c>
      <c r="P215" s="175">
        <v>642156.86</v>
      </c>
      <c r="Q215" s="175">
        <v>637254.9</v>
      </c>
      <c r="R215" s="175">
        <v>632352.94</v>
      </c>
      <c r="S215" s="175">
        <v>627450.98</v>
      </c>
      <c r="T215" s="175">
        <v>622549.02</v>
      </c>
      <c r="U215" s="175">
        <v>617647.06</v>
      </c>
      <c r="V215" s="175">
        <v>612745.1</v>
      </c>
      <c r="W215" s="175">
        <v>607843.14</v>
      </c>
      <c r="X215" s="175">
        <v>602941.18</v>
      </c>
      <c r="Y215" s="175">
        <v>598039.22</v>
      </c>
      <c r="Z215" s="175">
        <v>593137.25</v>
      </c>
      <c r="AA215" s="175">
        <v>588235.29</v>
      </c>
    </row>
    <row r="216" ht="13.5" customHeight="1">
      <c r="A216" s="188" t="s">
        <v>169</v>
      </c>
      <c r="B216" s="369">
        <v>11810.0</v>
      </c>
      <c r="C216" s="369">
        <v>11841.0</v>
      </c>
      <c r="D216" s="369">
        <v>11871.0</v>
      </c>
      <c r="E216" s="369">
        <v>11902.0</v>
      </c>
      <c r="F216" s="369">
        <v>11933.0</v>
      </c>
      <c r="G216" s="369">
        <v>11963.0</v>
      </c>
      <c r="H216" s="369">
        <v>11994.0</v>
      </c>
      <c r="I216" s="369">
        <v>12024.0</v>
      </c>
      <c r="J216" s="369">
        <v>12055.0</v>
      </c>
      <c r="K216" s="369">
        <v>12086.0</v>
      </c>
      <c r="L216" s="369">
        <v>12114.0</v>
      </c>
      <c r="M216" s="369">
        <v>12145.0</v>
      </c>
      <c r="N216" s="365"/>
      <c r="O216" s="188" t="s">
        <v>169</v>
      </c>
      <c r="P216" s="369">
        <v>11810.0</v>
      </c>
      <c r="Q216" s="369">
        <v>11841.0</v>
      </c>
      <c r="R216" s="369">
        <v>11871.0</v>
      </c>
      <c r="S216" s="369">
        <v>11902.0</v>
      </c>
      <c r="T216" s="369">
        <v>11933.0</v>
      </c>
      <c r="U216" s="369">
        <v>11963.0</v>
      </c>
      <c r="V216" s="369">
        <v>11994.0</v>
      </c>
      <c r="W216" s="369">
        <v>12024.0</v>
      </c>
      <c r="X216" s="369">
        <v>12055.0</v>
      </c>
      <c r="Y216" s="369">
        <v>12086.0</v>
      </c>
      <c r="Z216" s="369">
        <v>12114.0</v>
      </c>
      <c r="AA216" s="369">
        <v>12145.0</v>
      </c>
    </row>
    <row r="217" ht="13.5" customHeight="1">
      <c r="A217" s="370" t="s">
        <v>208</v>
      </c>
      <c r="B217" s="175">
        <v>4901.96</v>
      </c>
      <c r="C217" s="175">
        <v>4901.96</v>
      </c>
      <c r="D217" s="175">
        <v>4901.96</v>
      </c>
      <c r="E217" s="175">
        <v>4901.96</v>
      </c>
      <c r="F217" s="175">
        <v>4901.96</v>
      </c>
      <c r="G217" s="175">
        <v>4901.96</v>
      </c>
      <c r="H217" s="175">
        <v>4901.96</v>
      </c>
      <c r="I217" s="175">
        <v>4901.96</v>
      </c>
      <c r="J217" s="175">
        <v>4901.96</v>
      </c>
      <c r="K217" s="175">
        <v>4901.96</v>
      </c>
      <c r="L217" s="175">
        <v>4901.96</v>
      </c>
      <c r="M217" s="175">
        <v>4901.96</v>
      </c>
      <c r="N217" s="365"/>
      <c r="O217" s="370" t="s">
        <v>208</v>
      </c>
      <c r="P217" s="175">
        <v>4901.96</v>
      </c>
      <c r="Q217" s="175">
        <v>4901.96</v>
      </c>
      <c r="R217" s="175">
        <v>4901.96</v>
      </c>
      <c r="S217" s="175">
        <v>4901.96</v>
      </c>
      <c r="T217" s="175">
        <v>4901.96</v>
      </c>
      <c r="U217" s="175">
        <v>4901.96</v>
      </c>
      <c r="V217" s="175">
        <v>4901.96</v>
      </c>
      <c r="W217" s="175">
        <v>4901.96</v>
      </c>
      <c r="X217" s="175">
        <v>4901.96</v>
      </c>
      <c r="Y217" s="175">
        <v>4901.96</v>
      </c>
      <c r="Z217" s="175">
        <v>4901.96</v>
      </c>
      <c r="AA217" s="175">
        <v>4901.96</v>
      </c>
    </row>
    <row r="218" ht="13.5" customHeight="1">
      <c r="A218" s="370" t="s">
        <v>209</v>
      </c>
      <c r="B218" s="175">
        <v>1073.53</v>
      </c>
      <c r="C218" s="175">
        <v>1064.58</v>
      </c>
      <c r="D218" s="175">
        <v>1055.64</v>
      </c>
      <c r="E218" s="175">
        <v>1046.69</v>
      </c>
      <c r="F218" s="175">
        <v>1037.75</v>
      </c>
      <c r="G218" s="175">
        <v>1028.8</v>
      </c>
      <c r="H218" s="175">
        <v>1019.85</v>
      </c>
      <c r="I218" s="175">
        <v>1010.91</v>
      </c>
      <c r="J218" s="175">
        <v>1001.96</v>
      </c>
      <c r="K218" s="175">
        <v>993.01</v>
      </c>
      <c r="L218" s="175">
        <v>984.07</v>
      </c>
      <c r="M218" s="175">
        <v>975.12</v>
      </c>
      <c r="N218" s="365"/>
      <c r="O218" s="370" t="s">
        <v>209</v>
      </c>
      <c r="P218" s="175">
        <v>1073.53</v>
      </c>
      <c r="Q218" s="175">
        <v>1064.58</v>
      </c>
      <c r="R218" s="175">
        <v>1055.64</v>
      </c>
      <c r="S218" s="175">
        <v>1046.69</v>
      </c>
      <c r="T218" s="175">
        <v>1037.75</v>
      </c>
      <c r="U218" s="175">
        <v>1028.8</v>
      </c>
      <c r="V218" s="175">
        <v>1019.85</v>
      </c>
      <c r="W218" s="175">
        <v>1010.91</v>
      </c>
      <c r="X218" s="175">
        <v>1001.96</v>
      </c>
      <c r="Y218" s="175">
        <v>993.01</v>
      </c>
      <c r="Z218" s="175">
        <v>984.07</v>
      </c>
      <c r="AA218" s="175">
        <v>975.12</v>
      </c>
    </row>
    <row r="219" ht="13.5" customHeight="1">
      <c r="A219" s="370" t="s">
        <v>210</v>
      </c>
      <c r="B219" s="175">
        <v>5975.49</v>
      </c>
      <c r="C219" s="175">
        <v>5966.54</v>
      </c>
      <c r="D219" s="175">
        <v>5957.6</v>
      </c>
      <c r="E219" s="175">
        <v>5948.65</v>
      </c>
      <c r="F219" s="175">
        <v>5939.71</v>
      </c>
      <c r="G219" s="175">
        <v>5930.76</v>
      </c>
      <c r="H219" s="175">
        <v>5921.81</v>
      </c>
      <c r="I219" s="175">
        <v>5912.87</v>
      </c>
      <c r="J219" s="175">
        <v>5903.92</v>
      </c>
      <c r="K219" s="175">
        <v>5894.98</v>
      </c>
      <c r="L219" s="175">
        <v>5886.03</v>
      </c>
      <c r="M219" s="175">
        <v>5877.08</v>
      </c>
      <c r="N219" s="365"/>
      <c r="O219" s="370" t="s">
        <v>210</v>
      </c>
      <c r="P219" s="175">
        <v>5975.49</v>
      </c>
      <c r="Q219" s="175">
        <v>5966.54</v>
      </c>
      <c r="R219" s="175">
        <v>5957.6</v>
      </c>
      <c r="S219" s="175">
        <v>5948.65</v>
      </c>
      <c r="T219" s="175">
        <v>5939.71</v>
      </c>
      <c r="U219" s="175">
        <v>5930.76</v>
      </c>
      <c r="V219" s="175">
        <v>5921.81</v>
      </c>
      <c r="W219" s="175">
        <v>5912.87</v>
      </c>
      <c r="X219" s="175">
        <v>5903.92</v>
      </c>
      <c r="Y219" s="175">
        <v>5894.98</v>
      </c>
      <c r="Z219" s="175">
        <v>5886.03</v>
      </c>
      <c r="AA219" s="175">
        <v>5877.08</v>
      </c>
    </row>
    <row r="220" ht="13.5" customHeight="1">
      <c r="A220" s="370" t="s">
        <v>211</v>
      </c>
      <c r="B220" s="175">
        <v>583333.33</v>
      </c>
      <c r="C220" s="175">
        <v>578431.37</v>
      </c>
      <c r="D220" s="175">
        <v>573529.41</v>
      </c>
      <c r="E220" s="175">
        <v>568627.45</v>
      </c>
      <c r="F220" s="175">
        <v>563725.49</v>
      </c>
      <c r="G220" s="175">
        <v>558823.53</v>
      </c>
      <c r="H220" s="175">
        <v>553921.57</v>
      </c>
      <c r="I220" s="175">
        <v>549019.61</v>
      </c>
      <c r="J220" s="175">
        <v>544117.65</v>
      </c>
      <c r="K220" s="175">
        <v>539215.69</v>
      </c>
      <c r="L220" s="175">
        <v>534313.73</v>
      </c>
      <c r="M220" s="175">
        <v>529411.76</v>
      </c>
      <c r="N220" s="365"/>
      <c r="O220" s="370" t="s">
        <v>211</v>
      </c>
      <c r="P220" s="175">
        <v>583333.33</v>
      </c>
      <c r="Q220" s="175">
        <v>578431.37</v>
      </c>
      <c r="R220" s="175">
        <v>573529.41</v>
      </c>
      <c r="S220" s="175">
        <v>568627.45</v>
      </c>
      <c r="T220" s="175">
        <v>563725.49</v>
      </c>
      <c r="U220" s="175">
        <v>558823.53</v>
      </c>
      <c r="V220" s="175">
        <v>553921.57</v>
      </c>
      <c r="W220" s="175">
        <v>549019.61</v>
      </c>
      <c r="X220" s="175">
        <v>544117.65</v>
      </c>
      <c r="Y220" s="175">
        <v>539215.69</v>
      </c>
      <c r="Z220" s="175">
        <v>534313.73</v>
      </c>
      <c r="AA220" s="175">
        <v>529411.76</v>
      </c>
    </row>
    <row r="221" ht="13.5" customHeight="1">
      <c r="A221" s="188" t="s">
        <v>169</v>
      </c>
      <c r="B221" s="369">
        <v>12175.0</v>
      </c>
      <c r="C221" s="369">
        <v>12206.0</v>
      </c>
      <c r="D221" s="369">
        <v>12236.0</v>
      </c>
      <c r="E221" s="369">
        <v>12267.0</v>
      </c>
      <c r="F221" s="369">
        <v>12298.0</v>
      </c>
      <c r="G221" s="369">
        <v>12328.0</v>
      </c>
      <c r="H221" s="369">
        <v>12359.0</v>
      </c>
      <c r="I221" s="369">
        <v>12389.0</v>
      </c>
      <c r="J221" s="369">
        <v>12420.0</v>
      </c>
      <c r="K221" s="369">
        <v>12451.0</v>
      </c>
      <c r="L221" s="369">
        <v>12479.0</v>
      </c>
      <c r="M221" s="369">
        <v>12510.0</v>
      </c>
      <c r="N221" s="365"/>
      <c r="O221" s="188" t="s">
        <v>169</v>
      </c>
      <c r="P221" s="369">
        <v>12175.0</v>
      </c>
      <c r="Q221" s="369">
        <v>12206.0</v>
      </c>
      <c r="R221" s="369">
        <v>12236.0</v>
      </c>
      <c r="S221" s="369">
        <v>12267.0</v>
      </c>
      <c r="T221" s="369">
        <v>12298.0</v>
      </c>
      <c r="U221" s="369">
        <v>12328.0</v>
      </c>
      <c r="V221" s="369">
        <v>12359.0</v>
      </c>
      <c r="W221" s="369">
        <v>12389.0</v>
      </c>
      <c r="X221" s="369">
        <v>12420.0</v>
      </c>
      <c r="Y221" s="369">
        <v>12451.0</v>
      </c>
      <c r="Z221" s="369">
        <v>12479.0</v>
      </c>
      <c r="AA221" s="369">
        <v>12510.0</v>
      </c>
    </row>
    <row r="222" ht="13.5" customHeight="1">
      <c r="A222" s="370" t="s">
        <v>208</v>
      </c>
      <c r="B222" s="175">
        <v>4901.96</v>
      </c>
      <c r="C222" s="175">
        <v>4901.96</v>
      </c>
      <c r="D222" s="175">
        <v>4901.96</v>
      </c>
      <c r="E222" s="175">
        <v>4901.96</v>
      </c>
      <c r="F222" s="175">
        <v>4901.96</v>
      </c>
      <c r="G222" s="175">
        <v>4901.96</v>
      </c>
      <c r="H222" s="175">
        <v>4901.96</v>
      </c>
      <c r="I222" s="175">
        <v>4901.96</v>
      </c>
      <c r="J222" s="175">
        <v>4901.96</v>
      </c>
      <c r="K222" s="175">
        <v>4901.96</v>
      </c>
      <c r="L222" s="175">
        <v>4901.96</v>
      </c>
      <c r="M222" s="175">
        <v>4901.96</v>
      </c>
      <c r="N222" s="365"/>
      <c r="O222" s="370" t="s">
        <v>208</v>
      </c>
      <c r="P222" s="175">
        <v>4901.96</v>
      </c>
      <c r="Q222" s="175">
        <v>4901.96</v>
      </c>
      <c r="R222" s="175">
        <v>4901.96</v>
      </c>
      <c r="S222" s="175">
        <v>4901.96</v>
      </c>
      <c r="T222" s="175">
        <v>4901.96</v>
      </c>
      <c r="U222" s="175">
        <v>4901.96</v>
      </c>
      <c r="V222" s="175">
        <v>4901.96</v>
      </c>
      <c r="W222" s="175">
        <v>4901.96</v>
      </c>
      <c r="X222" s="175">
        <v>4901.96</v>
      </c>
      <c r="Y222" s="175">
        <v>4901.96</v>
      </c>
      <c r="Z222" s="175">
        <v>4901.96</v>
      </c>
      <c r="AA222" s="175">
        <v>4901.96</v>
      </c>
    </row>
    <row r="223" ht="13.5" customHeight="1">
      <c r="A223" s="370" t="s">
        <v>209</v>
      </c>
      <c r="B223" s="175">
        <v>966.18</v>
      </c>
      <c r="C223" s="175">
        <v>957.23</v>
      </c>
      <c r="D223" s="175">
        <v>948.28</v>
      </c>
      <c r="E223" s="175">
        <v>939.34</v>
      </c>
      <c r="F223" s="175">
        <v>930.39</v>
      </c>
      <c r="G223" s="175">
        <v>921.45</v>
      </c>
      <c r="H223" s="175">
        <v>912.5</v>
      </c>
      <c r="I223" s="175">
        <v>903.55</v>
      </c>
      <c r="J223" s="175">
        <v>894.61</v>
      </c>
      <c r="K223" s="175">
        <v>885.66</v>
      </c>
      <c r="L223" s="175">
        <v>876.72</v>
      </c>
      <c r="M223" s="175">
        <v>867.77</v>
      </c>
      <c r="N223" s="365"/>
      <c r="O223" s="370" t="s">
        <v>209</v>
      </c>
      <c r="P223" s="175">
        <v>966.18</v>
      </c>
      <c r="Q223" s="175">
        <v>957.23</v>
      </c>
      <c r="R223" s="175">
        <v>948.28</v>
      </c>
      <c r="S223" s="175">
        <v>939.34</v>
      </c>
      <c r="T223" s="175">
        <v>930.39</v>
      </c>
      <c r="U223" s="175">
        <v>921.45</v>
      </c>
      <c r="V223" s="175">
        <v>912.5</v>
      </c>
      <c r="W223" s="175">
        <v>903.55</v>
      </c>
      <c r="X223" s="175">
        <v>894.61</v>
      </c>
      <c r="Y223" s="175">
        <v>885.66</v>
      </c>
      <c r="Z223" s="175">
        <v>876.72</v>
      </c>
      <c r="AA223" s="175">
        <v>867.77</v>
      </c>
    </row>
    <row r="224" ht="13.5" customHeight="1">
      <c r="A224" s="370" t="s">
        <v>210</v>
      </c>
      <c r="B224" s="175">
        <v>5868.14</v>
      </c>
      <c r="C224" s="175">
        <v>5859.19</v>
      </c>
      <c r="D224" s="175">
        <v>5850.25</v>
      </c>
      <c r="E224" s="175">
        <v>5841.3</v>
      </c>
      <c r="F224" s="175">
        <v>5832.35</v>
      </c>
      <c r="G224" s="175">
        <v>5823.41</v>
      </c>
      <c r="H224" s="175">
        <v>5814.46</v>
      </c>
      <c r="I224" s="175">
        <v>5805.51</v>
      </c>
      <c r="J224" s="175">
        <v>5796.57</v>
      </c>
      <c r="K224" s="175">
        <v>5787.62</v>
      </c>
      <c r="L224" s="175">
        <v>5778.68</v>
      </c>
      <c r="M224" s="175">
        <v>5769.73</v>
      </c>
      <c r="N224" s="365"/>
      <c r="O224" s="370" t="s">
        <v>210</v>
      </c>
      <c r="P224" s="175">
        <v>5868.14</v>
      </c>
      <c r="Q224" s="175">
        <v>5859.19</v>
      </c>
      <c r="R224" s="175">
        <v>5850.25</v>
      </c>
      <c r="S224" s="175">
        <v>5841.3</v>
      </c>
      <c r="T224" s="175">
        <v>5832.35</v>
      </c>
      <c r="U224" s="175">
        <v>5823.41</v>
      </c>
      <c r="V224" s="175">
        <v>5814.46</v>
      </c>
      <c r="W224" s="175">
        <v>5805.51</v>
      </c>
      <c r="X224" s="175">
        <v>5796.57</v>
      </c>
      <c r="Y224" s="175">
        <v>5787.62</v>
      </c>
      <c r="Z224" s="175">
        <v>5778.68</v>
      </c>
      <c r="AA224" s="175">
        <v>5769.73</v>
      </c>
    </row>
    <row r="225" ht="13.5" customHeight="1">
      <c r="A225" s="370" t="s">
        <v>211</v>
      </c>
      <c r="B225" s="175">
        <v>524509.8</v>
      </c>
      <c r="C225" s="175">
        <v>519607.84</v>
      </c>
      <c r="D225" s="175">
        <v>514705.88</v>
      </c>
      <c r="E225" s="175">
        <v>509803.92</v>
      </c>
      <c r="F225" s="175">
        <v>504901.96</v>
      </c>
      <c r="G225" s="175">
        <v>500000.0</v>
      </c>
      <c r="H225" s="175">
        <v>495098.04</v>
      </c>
      <c r="I225" s="175">
        <v>490196.08</v>
      </c>
      <c r="J225" s="175">
        <v>485294.12</v>
      </c>
      <c r="K225" s="175">
        <v>480392.16</v>
      </c>
      <c r="L225" s="175">
        <v>475490.2</v>
      </c>
      <c r="M225" s="175">
        <v>470588.24</v>
      </c>
      <c r="N225" s="365"/>
      <c r="O225" s="370" t="s">
        <v>211</v>
      </c>
      <c r="P225" s="175">
        <v>524509.8</v>
      </c>
      <c r="Q225" s="175">
        <v>519607.84</v>
      </c>
      <c r="R225" s="175">
        <v>514705.88</v>
      </c>
      <c r="S225" s="175">
        <v>509803.92</v>
      </c>
      <c r="T225" s="175">
        <v>504901.96</v>
      </c>
      <c r="U225" s="175">
        <v>500000.0</v>
      </c>
      <c r="V225" s="175">
        <v>495098.04</v>
      </c>
      <c r="W225" s="175">
        <v>490196.08</v>
      </c>
      <c r="X225" s="175">
        <v>485294.12</v>
      </c>
      <c r="Y225" s="175">
        <v>480392.16</v>
      </c>
      <c r="Z225" s="175">
        <v>475490.2</v>
      </c>
      <c r="AA225" s="175">
        <v>470588.24</v>
      </c>
    </row>
    <row r="226" ht="13.5" customHeight="1">
      <c r="A226" s="188" t="s">
        <v>169</v>
      </c>
      <c r="B226" s="371">
        <v>12540.0</v>
      </c>
      <c r="C226" s="371">
        <v>12571.0</v>
      </c>
      <c r="D226" s="371">
        <v>12601.0</v>
      </c>
      <c r="E226" s="371">
        <v>12632.0</v>
      </c>
      <c r="F226" s="371">
        <v>12663.0</v>
      </c>
      <c r="G226" s="371">
        <v>12693.0</v>
      </c>
      <c r="H226" s="371">
        <v>12724.0</v>
      </c>
      <c r="I226" s="371">
        <v>12754.0</v>
      </c>
      <c r="J226" s="371">
        <v>12785.0</v>
      </c>
      <c r="K226" s="371">
        <v>12816.0</v>
      </c>
      <c r="L226" s="371">
        <v>12844.0</v>
      </c>
      <c r="M226" s="371">
        <v>12875.0</v>
      </c>
      <c r="N226" s="365"/>
      <c r="O226" s="188" t="s">
        <v>169</v>
      </c>
      <c r="P226" s="371">
        <v>12540.0</v>
      </c>
      <c r="Q226" s="371">
        <v>12571.0</v>
      </c>
      <c r="R226" s="371">
        <v>12601.0</v>
      </c>
      <c r="S226" s="371">
        <v>12632.0</v>
      </c>
      <c r="T226" s="371">
        <v>12663.0</v>
      </c>
      <c r="U226" s="371">
        <v>12693.0</v>
      </c>
      <c r="V226" s="371">
        <v>12724.0</v>
      </c>
      <c r="W226" s="371">
        <v>12754.0</v>
      </c>
      <c r="X226" s="371">
        <v>12785.0</v>
      </c>
      <c r="Y226" s="371">
        <v>12816.0</v>
      </c>
      <c r="Z226" s="371">
        <v>12844.0</v>
      </c>
      <c r="AA226" s="371">
        <v>12875.0</v>
      </c>
    </row>
    <row r="227" ht="13.5" customHeight="1">
      <c r="A227" s="370" t="s">
        <v>208</v>
      </c>
      <c r="B227" s="175">
        <v>4901.96</v>
      </c>
      <c r="C227" s="175">
        <v>4901.96</v>
      </c>
      <c r="D227" s="175">
        <v>4901.96</v>
      </c>
      <c r="E227" s="175">
        <v>4901.96</v>
      </c>
      <c r="F227" s="175">
        <v>4901.96</v>
      </c>
      <c r="G227" s="175">
        <v>4901.96</v>
      </c>
      <c r="H227" s="175">
        <v>4901.96</v>
      </c>
      <c r="I227" s="175">
        <v>4901.96</v>
      </c>
      <c r="J227" s="175">
        <v>4901.96</v>
      </c>
      <c r="K227" s="175">
        <v>4901.96</v>
      </c>
      <c r="L227" s="175">
        <v>4901.96</v>
      </c>
      <c r="M227" s="175">
        <v>4901.96</v>
      </c>
      <c r="N227" s="365"/>
      <c r="O227" s="370" t="s">
        <v>208</v>
      </c>
      <c r="P227" s="175">
        <v>4901.96</v>
      </c>
      <c r="Q227" s="175">
        <v>4901.96</v>
      </c>
      <c r="R227" s="175">
        <v>4901.96</v>
      </c>
      <c r="S227" s="175">
        <v>4901.96</v>
      </c>
      <c r="T227" s="175">
        <v>4901.96</v>
      </c>
      <c r="U227" s="175">
        <v>4901.96</v>
      </c>
      <c r="V227" s="175">
        <v>4901.96</v>
      </c>
      <c r="W227" s="175">
        <v>4901.96</v>
      </c>
      <c r="X227" s="175">
        <v>4901.96</v>
      </c>
      <c r="Y227" s="175">
        <v>4901.96</v>
      </c>
      <c r="Z227" s="175">
        <v>4901.96</v>
      </c>
      <c r="AA227" s="175">
        <v>4901.96</v>
      </c>
    </row>
    <row r="228" ht="13.5" customHeight="1">
      <c r="A228" s="370" t="s">
        <v>209</v>
      </c>
      <c r="B228" s="175">
        <v>858.82</v>
      </c>
      <c r="C228" s="175">
        <v>849.88</v>
      </c>
      <c r="D228" s="175">
        <v>840.93</v>
      </c>
      <c r="E228" s="175">
        <v>831.99</v>
      </c>
      <c r="F228" s="175">
        <v>823.04</v>
      </c>
      <c r="G228" s="175">
        <v>814.09</v>
      </c>
      <c r="H228" s="175">
        <v>805.15</v>
      </c>
      <c r="I228" s="175">
        <v>796.2</v>
      </c>
      <c r="J228" s="175">
        <v>787.25</v>
      </c>
      <c r="K228" s="175">
        <v>778.31</v>
      </c>
      <c r="L228" s="175">
        <v>769.36</v>
      </c>
      <c r="M228" s="175">
        <v>760.42</v>
      </c>
      <c r="N228" s="365"/>
      <c r="O228" s="370" t="s">
        <v>209</v>
      </c>
      <c r="P228" s="175">
        <v>858.82</v>
      </c>
      <c r="Q228" s="175">
        <v>849.88</v>
      </c>
      <c r="R228" s="175">
        <v>840.93</v>
      </c>
      <c r="S228" s="175">
        <v>831.99</v>
      </c>
      <c r="T228" s="175">
        <v>823.04</v>
      </c>
      <c r="U228" s="175">
        <v>814.09</v>
      </c>
      <c r="V228" s="175">
        <v>805.15</v>
      </c>
      <c r="W228" s="175">
        <v>796.2</v>
      </c>
      <c r="X228" s="175">
        <v>787.25</v>
      </c>
      <c r="Y228" s="175">
        <v>778.31</v>
      </c>
      <c r="Z228" s="175">
        <v>769.36</v>
      </c>
      <c r="AA228" s="175">
        <v>760.42</v>
      </c>
    </row>
    <row r="229" ht="13.5" customHeight="1">
      <c r="A229" s="370" t="s">
        <v>210</v>
      </c>
      <c r="B229" s="175">
        <v>5760.78</v>
      </c>
      <c r="C229" s="175">
        <v>5751.84</v>
      </c>
      <c r="D229" s="175">
        <v>5742.89</v>
      </c>
      <c r="E229" s="175">
        <v>5733.95</v>
      </c>
      <c r="F229" s="175">
        <v>5725.0</v>
      </c>
      <c r="G229" s="175">
        <v>5716.05</v>
      </c>
      <c r="H229" s="175">
        <v>5707.11</v>
      </c>
      <c r="I229" s="175">
        <v>5698.16</v>
      </c>
      <c r="J229" s="175">
        <v>5689.22</v>
      </c>
      <c r="K229" s="175">
        <v>5680.27</v>
      </c>
      <c r="L229" s="175">
        <v>5671.32</v>
      </c>
      <c r="M229" s="175">
        <v>5662.38</v>
      </c>
      <c r="N229" s="365"/>
      <c r="O229" s="370" t="s">
        <v>210</v>
      </c>
      <c r="P229" s="175">
        <v>5760.78</v>
      </c>
      <c r="Q229" s="175">
        <v>5751.84</v>
      </c>
      <c r="R229" s="175">
        <v>5742.89</v>
      </c>
      <c r="S229" s="175">
        <v>5733.95</v>
      </c>
      <c r="T229" s="175">
        <v>5725.0</v>
      </c>
      <c r="U229" s="175">
        <v>5716.05</v>
      </c>
      <c r="V229" s="175">
        <v>5707.11</v>
      </c>
      <c r="W229" s="175">
        <v>5698.16</v>
      </c>
      <c r="X229" s="175">
        <v>5689.22</v>
      </c>
      <c r="Y229" s="175">
        <v>5680.27</v>
      </c>
      <c r="Z229" s="175">
        <v>5671.32</v>
      </c>
      <c r="AA229" s="175">
        <v>5662.38</v>
      </c>
    </row>
    <row r="230" ht="13.5" customHeight="1">
      <c r="A230" s="370" t="s">
        <v>211</v>
      </c>
      <c r="B230" s="175">
        <v>465686.27</v>
      </c>
      <c r="C230" s="175">
        <v>460784.31</v>
      </c>
      <c r="D230" s="175">
        <v>455882.35</v>
      </c>
      <c r="E230" s="175">
        <v>450980.39</v>
      </c>
      <c r="F230" s="175">
        <v>446078.43</v>
      </c>
      <c r="G230" s="175">
        <v>441176.47</v>
      </c>
      <c r="H230" s="175">
        <v>436274.51</v>
      </c>
      <c r="I230" s="175">
        <v>431372.55</v>
      </c>
      <c r="J230" s="175">
        <v>426470.59</v>
      </c>
      <c r="K230" s="175">
        <v>421568.63</v>
      </c>
      <c r="L230" s="175">
        <v>416666.67</v>
      </c>
      <c r="M230" s="175">
        <v>411764.71</v>
      </c>
      <c r="N230" s="365"/>
      <c r="O230" s="370" t="s">
        <v>211</v>
      </c>
      <c r="P230" s="175">
        <v>465686.27</v>
      </c>
      <c r="Q230" s="175">
        <v>460784.31</v>
      </c>
      <c r="R230" s="175">
        <v>455882.35</v>
      </c>
      <c r="S230" s="175">
        <v>450980.39</v>
      </c>
      <c r="T230" s="175">
        <v>446078.43</v>
      </c>
      <c r="U230" s="175">
        <v>441176.47</v>
      </c>
      <c r="V230" s="175">
        <v>436274.51</v>
      </c>
      <c r="W230" s="175">
        <v>431372.55</v>
      </c>
      <c r="X230" s="175">
        <v>426470.59</v>
      </c>
      <c r="Y230" s="175">
        <v>421568.63</v>
      </c>
      <c r="Z230" s="175">
        <v>416666.67</v>
      </c>
      <c r="AA230" s="175">
        <v>411764.71</v>
      </c>
    </row>
    <row r="231" ht="13.5" customHeight="1">
      <c r="A231" s="365"/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65"/>
      <c r="Z231" s="365"/>
      <c r="AA231" s="365"/>
    </row>
    <row r="232" ht="13.5" customHeight="1">
      <c r="A232" s="188" t="s">
        <v>169</v>
      </c>
      <c r="B232" s="369">
        <v>11079.0</v>
      </c>
      <c r="C232" s="369">
        <v>11110.0</v>
      </c>
      <c r="D232" s="369">
        <v>11140.0</v>
      </c>
      <c r="E232" s="369">
        <v>11171.0</v>
      </c>
      <c r="F232" s="369">
        <v>11202.0</v>
      </c>
      <c r="G232" s="369">
        <v>11232.0</v>
      </c>
      <c r="H232" s="369">
        <v>11263.0</v>
      </c>
      <c r="I232" s="369">
        <v>11293.0</v>
      </c>
      <c r="J232" s="369">
        <v>11324.0</v>
      </c>
      <c r="K232" s="369">
        <v>11355.0</v>
      </c>
      <c r="L232" s="369">
        <v>11383.0</v>
      </c>
      <c r="M232" s="369">
        <v>11414.0</v>
      </c>
      <c r="N232" s="365"/>
      <c r="O232" s="188" t="s">
        <v>169</v>
      </c>
      <c r="P232" s="369">
        <v>11079.0</v>
      </c>
      <c r="Q232" s="369">
        <v>11110.0</v>
      </c>
      <c r="R232" s="369">
        <v>11140.0</v>
      </c>
      <c r="S232" s="369">
        <v>11171.0</v>
      </c>
      <c r="T232" s="369">
        <v>11202.0</v>
      </c>
      <c r="U232" s="369">
        <v>11232.0</v>
      </c>
      <c r="V232" s="369">
        <v>11263.0</v>
      </c>
      <c r="W232" s="369">
        <v>11293.0</v>
      </c>
      <c r="X232" s="369">
        <v>11324.0</v>
      </c>
      <c r="Y232" s="369">
        <v>11355.0</v>
      </c>
      <c r="Z232" s="369">
        <v>11383.0</v>
      </c>
      <c r="AA232" s="369">
        <v>11414.0</v>
      </c>
    </row>
    <row r="233" ht="13.5" customHeight="1">
      <c r="A233" s="370" t="s">
        <v>208</v>
      </c>
      <c r="B233" s="175">
        <v>4901.96</v>
      </c>
      <c r="C233" s="175">
        <v>4901.96</v>
      </c>
      <c r="D233" s="175">
        <v>4901.96</v>
      </c>
      <c r="E233" s="175">
        <v>4901.96</v>
      </c>
      <c r="F233" s="175">
        <v>4901.96</v>
      </c>
      <c r="G233" s="175">
        <v>4901.96</v>
      </c>
      <c r="H233" s="175">
        <v>4901.96</v>
      </c>
      <c r="I233" s="175">
        <v>4901.96</v>
      </c>
      <c r="J233" s="175">
        <v>4901.96</v>
      </c>
      <c r="K233" s="175">
        <v>4901.96</v>
      </c>
      <c r="L233" s="175">
        <v>4901.96</v>
      </c>
      <c r="M233" s="175">
        <v>4901.96</v>
      </c>
      <c r="N233" s="365"/>
      <c r="O233" s="370" t="s">
        <v>208</v>
      </c>
      <c r="P233" s="175">
        <v>4901.96</v>
      </c>
      <c r="Q233" s="175">
        <v>4901.96</v>
      </c>
      <c r="R233" s="175">
        <v>4901.96</v>
      </c>
      <c r="S233" s="175">
        <v>4901.96</v>
      </c>
      <c r="T233" s="175">
        <v>4901.96</v>
      </c>
      <c r="U233" s="175">
        <v>4901.96</v>
      </c>
      <c r="V233" s="175">
        <v>4901.96</v>
      </c>
      <c r="W233" s="175">
        <v>4901.96</v>
      </c>
      <c r="X233" s="175">
        <v>4901.96</v>
      </c>
      <c r="Y233" s="175">
        <v>4901.96</v>
      </c>
      <c r="Z233" s="175">
        <v>4901.96</v>
      </c>
      <c r="AA233" s="175">
        <v>4901.96</v>
      </c>
    </row>
    <row r="234" ht="13.5" customHeight="1">
      <c r="A234" s="370" t="s">
        <v>209</v>
      </c>
      <c r="B234" s="175">
        <v>1288.24</v>
      </c>
      <c r="C234" s="175">
        <v>1279.29</v>
      </c>
      <c r="D234" s="175">
        <v>1270.34</v>
      </c>
      <c r="E234" s="175">
        <v>1261.4</v>
      </c>
      <c r="F234" s="175">
        <v>1252.45</v>
      </c>
      <c r="G234" s="175">
        <v>1243.5</v>
      </c>
      <c r="H234" s="175">
        <v>1234.56</v>
      </c>
      <c r="I234" s="175">
        <v>1225.61</v>
      </c>
      <c r="J234" s="175">
        <v>1216.67</v>
      </c>
      <c r="K234" s="175">
        <v>1207.72</v>
      </c>
      <c r="L234" s="175">
        <v>1198.77</v>
      </c>
      <c r="M234" s="175">
        <v>1189.83</v>
      </c>
      <c r="N234" s="365"/>
      <c r="O234" s="370" t="s">
        <v>209</v>
      </c>
      <c r="P234" s="175">
        <v>1288.24</v>
      </c>
      <c r="Q234" s="175">
        <v>1279.29</v>
      </c>
      <c r="R234" s="175">
        <v>1270.34</v>
      </c>
      <c r="S234" s="175">
        <v>1261.4</v>
      </c>
      <c r="T234" s="175">
        <v>1252.45</v>
      </c>
      <c r="U234" s="175">
        <v>1243.5</v>
      </c>
      <c r="V234" s="175">
        <v>1234.56</v>
      </c>
      <c r="W234" s="175">
        <v>1225.61</v>
      </c>
      <c r="X234" s="175">
        <v>1216.67</v>
      </c>
      <c r="Y234" s="175">
        <v>1207.72</v>
      </c>
      <c r="Z234" s="175">
        <v>1198.77</v>
      </c>
      <c r="AA234" s="175">
        <v>1189.83</v>
      </c>
    </row>
    <row r="235" ht="13.5" customHeight="1">
      <c r="A235" s="370" t="s">
        <v>210</v>
      </c>
      <c r="B235" s="175">
        <v>6190.2</v>
      </c>
      <c r="C235" s="175">
        <v>6181.25</v>
      </c>
      <c r="D235" s="175">
        <v>6172.3</v>
      </c>
      <c r="E235" s="175">
        <v>6163.36</v>
      </c>
      <c r="F235" s="175">
        <v>6154.41</v>
      </c>
      <c r="G235" s="175">
        <v>6145.47</v>
      </c>
      <c r="H235" s="175">
        <v>6136.52</v>
      </c>
      <c r="I235" s="175">
        <v>6127.57</v>
      </c>
      <c r="J235" s="175">
        <v>6118.63</v>
      </c>
      <c r="K235" s="175">
        <v>6109.68</v>
      </c>
      <c r="L235" s="175">
        <v>6100.74</v>
      </c>
      <c r="M235" s="175">
        <v>6091.79</v>
      </c>
      <c r="N235" s="365"/>
      <c r="O235" s="370" t="s">
        <v>210</v>
      </c>
      <c r="P235" s="175">
        <v>6190.2</v>
      </c>
      <c r="Q235" s="175">
        <v>6181.25</v>
      </c>
      <c r="R235" s="175">
        <v>6172.3</v>
      </c>
      <c r="S235" s="175">
        <v>6163.36</v>
      </c>
      <c r="T235" s="175">
        <v>6154.41</v>
      </c>
      <c r="U235" s="175">
        <v>6145.47</v>
      </c>
      <c r="V235" s="175">
        <v>6136.52</v>
      </c>
      <c r="W235" s="175">
        <v>6127.57</v>
      </c>
      <c r="X235" s="175">
        <v>6118.63</v>
      </c>
      <c r="Y235" s="175">
        <v>6109.68</v>
      </c>
      <c r="Z235" s="175">
        <v>6100.74</v>
      </c>
      <c r="AA235" s="175">
        <v>6091.79</v>
      </c>
    </row>
    <row r="236" ht="13.5" customHeight="1">
      <c r="A236" s="370" t="s">
        <v>211</v>
      </c>
      <c r="B236" s="175">
        <v>1.4E7</v>
      </c>
      <c r="C236" s="175">
        <v>696078.43</v>
      </c>
      <c r="D236" s="175">
        <v>691176.47</v>
      </c>
      <c r="E236" s="175">
        <v>686274.51</v>
      </c>
      <c r="F236" s="175">
        <v>681372.55</v>
      </c>
      <c r="G236" s="175">
        <v>676470.59</v>
      </c>
      <c r="H236" s="175">
        <v>671568.63</v>
      </c>
      <c r="I236" s="175">
        <v>666666.67</v>
      </c>
      <c r="J236" s="175">
        <v>661764.71</v>
      </c>
      <c r="K236" s="175">
        <v>656862.75</v>
      </c>
      <c r="L236" s="175">
        <v>651960.78</v>
      </c>
      <c r="M236" s="175">
        <v>647058.82</v>
      </c>
      <c r="N236" s="365"/>
      <c r="O236" s="370" t="s">
        <v>211</v>
      </c>
      <c r="P236" s="175">
        <v>1.4E7</v>
      </c>
      <c r="Q236" s="175">
        <v>696078.43</v>
      </c>
      <c r="R236" s="175">
        <v>691176.47</v>
      </c>
      <c r="S236" s="175">
        <v>686274.51</v>
      </c>
      <c r="T236" s="175">
        <v>681372.55</v>
      </c>
      <c r="U236" s="175">
        <v>676470.59</v>
      </c>
      <c r="V236" s="175">
        <v>671568.63</v>
      </c>
      <c r="W236" s="175">
        <v>666666.67</v>
      </c>
      <c r="X236" s="175">
        <v>661764.71</v>
      </c>
      <c r="Y236" s="175">
        <v>656862.75</v>
      </c>
      <c r="Z236" s="175">
        <v>651960.78</v>
      </c>
      <c r="AA236" s="175">
        <v>647058.82</v>
      </c>
    </row>
    <row r="237" ht="13.5" customHeight="1">
      <c r="A237" s="188" t="s">
        <v>169</v>
      </c>
      <c r="B237" s="369">
        <v>11444.0</v>
      </c>
      <c r="C237" s="369">
        <v>11475.0</v>
      </c>
      <c r="D237" s="369">
        <v>11505.0</v>
      </c>
      <c r="E237" s="369">
        <v>11536.0</v>
      </c>
      <c r="F237" s="369">
        <v>11567.0</v>
      </c>
      <c r="G237" s="369">
        <v>11597.0</v>
      </c>
      <c r="H237" s="369">
        <v>11628.0</v>
      </c>
      <c r="I237" s="369">
        <v>11658.0</v>
      </c>
      <c r="J237" s="369">
        <v>11689.0</v>
      </c>
      <c r="K237" s="369">
        <v>11720.0</v>
      </c>
      <c r="L237" s="369">
        <v>11749.0</v>
      </c>
      <c r="M237" s="369">
        <v>11780.0</v>
      </c>
      <c r="N237" s="365"/>
      <c r="O237" s="188" t="s">
        <v>169</v>
      </c>
      <c r="P237" s="369">
        <v>11444.0</v>
      </c>
      <c r="Q237" s="369">
        <v>11475.0</v>
      </c>
      <c r="R237" s="369">
        <v>11505.0</v>
      </c>
      <c r="S237" s="369">
        <v>11536.0</v>
      </c>
      <c r="T237" s="369">
        <v>11567.0</v>
      </c>
      <c r="U237" s="369">
        <v>11597.0</v>
      </c>
      <c r="V237" s="369">
        <v>11628.0</v>
      </c>
      <c r="W237" s="369">
        <v>11658.0</v>
      </c>
      <c r="X237" s="369">
        <v>11689.0</v>
      </c>
      <c r="Y237" s="369">
        <v>11720.0</v>
      </c>
      <c r="Z237" s="369">
        <v>11749.0</v>
      </c>
      <c r="AA237" s="369">
        <v>11780.0</v>
      </c>
    </row>
    <row r="238" ht="13.5" customHeight="1">
      <c r="A238" s="370" t="s">
        <v>208</v>
      </c>
      <c r="B238" s="175">
        <v>4901.96</v>
      </c>
      <c r="C238" s="175">
        <v>4901.96</v>
      </c>
      <c r="D238" s="175">
        <v>4901.96</v>
      </c>
      <c r="E238" s="175">
        <v>4901.96</v>
      </c>
      <c r="F238" s="175">
        <v>4901.96</v>
      </c>
      <c r="G238" s="175">
        <v>4901.96</v>
      </c>
      <c r="H238" s="175">
        <v>4901.96</v>
      </c>
      <c r="I238" s="175">
        <v>4901.96</v>
      </c>
      <c r="J238" s="175">
        <v>4901.96</v>
      </c>
      <c r="K238" s="175">
        <v>4901.96</v>
      </c>
      <c r="L238" s="175">
        <v>4901.96</v>
      </c>
      <c r="M238" s="175">
        <v>4901.96</v>
      </c>
      <c r="N238" s="365"/>
      <c r="O238" s="370" t="s">
        <v>208</v>
      </c>
      <c r="P238" s="175">
        <v>4901.96</v>
      </c>
      <c r="Q238" s="175">
        <v>4901.96</v>
      </c>
      <c r="R238" s="175">
        <v>4901.96</v>
      </c>
      <c r="S238" s="175">
        <v>4901.96</v>
      </c>
      <c r="T238" s="175">
        <v>4901.96</v>
      </c>
      <c r="U238" s="175">
        <v>4901.96</v>
      </c>
      <c r="V238" s="175">
        <v>4901.96</v>
      </c>
      <c r="W238" s="175">
        <v>4901.96</v>
      </c>
      <c r="X238" s="175">
        <v>4901.96</v>
      </c>
      <c r="Y238" s="175">
        <v>4901.96</v>
      </c>
      <c r="Z238" s="175">
        <v>4901.96</v>
      </c>
      <c r="AA238" s="175">
        <v>4901.96</v>
      </c>
    </row>
    <row r="239" ht="13.5" customHeight="1">
      <c r="A239" s="370" t="s">
        <v>209</v>
      </c>
      <c r="B239" s="175">
        <v>1180.88</v>
      </c>
      <c r="C239" s="175">
        <v>1171.94</v>
      </c>
      <c r="D239" s="175">
        <v>1162.99</v>
      </c>
      <c r="E239" s="175">
        <v>1154.04</v>
      </c>
      <c r="F239" s="175">
        <v>1145.1</v>
      </c>
      <c r="G239" s="175">
        <v>1136.15</v>
      </c>
      <c r="H239" s="175">
        <v>1127.21</v>
      </c>
      <c r="I239" s="175">
        <v>1118.26</v>
      </c>
      <c r="J239" s="175">
        <v>1109.31</v>
      </c>
      <c r="K239" s="175">
        <v>1100.37</v>
      </c>
      <c r="L239" s="175">
        <v>1091.42</v>
      </c>
      <c r="M239" s="175">
        <v>1082.48</v>
      </c>
      <c r="N239" s="365"/>
      <c r="O239" s="370" t="s">
        <v>209</v>
      </c>
      <c r="P239" s="175">
        <v>1180.88</v>
      </c>
      <c r="Q239" s="175">
        <v>1171.94</v>
      </c>
      <c r="R239" s="175">
        <v>1162.99</v>
      </c>
      <c r="S239" s="175">
        <v>1154.04</v>
      </c>
      <c r="T239" s="175">
        <v>1145.1</v>
      </c>
      <c r="U239" s="175">
        <v>1136.15</v>
      </c>
      <c r="V239" s="175">
        <v>1127.21</v>
      </c>
      <c r="W239" s="175">
        <v>1118.26</v>
      </c>
      <c r="X239" s="175">
        <v>1109.31</v>
      </c>
      <c r="Y239" s="175">
        <v>1100.37</v>
      </c>
      <c r="Z239" s="175">
        <v>1091.42</v>
      </c>
      <c r="AA239" s="175">
        <v>1082.48</v>
      </c>
    </row>
    <row r="240" ht="13.5" customHeight="1">
      <c r="A240" s="370" t="s">
        <v>210</v>
      </c>
      <c r="B240" s="175">
        <v>6082.84</v>
      </c>
      <c r="C240" s="175">
        <v>6073.9</v>
      </c>
      <c r="D240" s="175">
        <v>6064.95</v>
      </c>
      <c r="E240" s="175">
        <v>6056.0</v>
      </c>
      <c r="F240" s="175">
        <v>6047.06</v>
      </c>
      <c r="G240" s="175">
        <v>6038.11</v>
      </c>
      <c r="H240" s="175">
        <v>6029.17</v>
      </c>
      <c r="I240" s="175">
        <v>6020.22</v>
      </c>
      <c r="J240" s="175">
        <v>6011.27</v>
      </c>
      <c r="K240" s="175">
        <v>6002.33</v>
      </c>
      <c r="L240" s="175">
        <v>5993.38</v>
      </c>
      <c r="M240" s="175">
        <v>5984.44</v>
      </c>
      <c r="N240" s="365"/>
      <c r="O240" s="370" t="s">
        <v>210</v>
      </c>
      <c r="P240" s="175">
        <v>6082.84</v>
      </c>
      <c r="Q240" s="175">
        <v>6073.9</v>
      </c>
      <c r="R240" s="175">
        <v>6064.95</v>
      </c>
      <c r="S240" s="175">
        <v>6056.0</v>
      </c>
      <c r="T240" s="175">
        <v>6047.06</v>
      </c>
      <c r="U240" s="175">
        <v>6038.11</v>
      </c>
      <c r="V240" s="175">
        <v>6029.17</v>
      </c>
      <c r="W240" s="175">
        <v>6020.22</v>
      </c>
      <c r="X240" s="175">
        <v>6011.27</v>
      </c>
      <c r="Y240" s="175">
        <v>6002.33</v>
      </c>
      <c r="Z240" s="175">
        <v>5993.38</v>
      </c>
      <c r="AA240" s="175">
        <v>5984.44</v>
      </c>
    </row>
    <row r="241" ht="13.5" customHeight="1">
      <c r="A241" s="370" t="s">
        <v>211</v>
      </c>
      <c r="B241" s="175">
        <v>642156.86</v>
      </c>
      <c r="C241" s="175">
        <v>637254.9</v>
      </c>
      <c r="D241" s="175">
        <v>632352.94</v>
      </c>
      <c r="E241" s="175">
        <v>627450.98</v>
      </c>
      <c r="F241" s="175">
        <v>622549.02</v>
      </c>
      <c r="G241" s="175">
        <v>617647.06</v>
      </c>
      <c r="H241" s="175">
        <v>612745.1</v>
      </c>
      <c r="I241" s="175">
        <v>607843.14</v>
      </c>
      <c r="J241" s="175">
        <v>602941.18</v>
      </c>
      <c r="K241" s="175">
        <v>598039.22</v>
      </c>
      <c r="L241" s="175">
        <v>593137.25</v>
      </c>
      <c r="M241" s="175">
        <v>588235.29</v>
      </c>
      <c r="N241" s="365"/>
      <c r="O241" s="370" t="s">
        <v>211</v>
      </c>
      <c r="P241" s="175">
        <v>642156.86</v>
      </c>
      <c r="Q241" s="175">
        <v>637254.9</v>
      </c>
      <c r="R241" s="175">
        <v>632352.94</v>
      </c>
      <c r="S241" s="175">
        <v>627450.98</v>
      </c>
      <c r="T241" s="175">
        <v>622549.02</v>
      </c>
      <c r="U241" s="175">
        <v>617647.06</v>
      </c>
      <c r="V241" s="175">
        <v>612745.1</v>
      </c>
      <c r="W241" s="175">
        <v>607843.14</v>
      </c>
      <c r="X241" s="175">
        <v>602941.18</v>
      </c>
      <c r="Y241" s="175">
        <v>598039.22</v>
      </c>
      <c r="Z241" s="175">
        <v>593137.25</v>
      </c>
      <c r="AA241" s="175">
        <v>588235.29</v>
      </c>
    </row>
    <row r="242" ht="13.5" customHeight="1">
      <c r="A242" s="188" t="s">
        <v>169</v>
      </c>
      <c r="B242" s="369">
        <v>11810.0</v>
      </c>
      <c r="C242" s="369">
        <v>11841.0</v>
      </c>
      <c r="D242" s="369">
        <v>11871.0</v>
      </c>
      <c r="E242" s="369">
        <v>11902.0</v>
      </c>
      <c r="F242" s="369">
        <v>11933.0</v>
      </c>
      <c r="G242" s="369">
        <v>11963.0</v>
      </c>
      <c r="H242" s="369">
        <v>11994.0</v>
      </c>
      <c r="I242" s="369">
        <v>12024.0</v>
      </c>
      <c r="J242" s="369">
        <v>12055.0</v>
      </c>
      <c r="K242" s="369">
        <v>12086.0</v>
      </c>
      <c r="L242" s="369">
        <v>12114.0</v>
      </c>
      <c r="M242" s="369">
        <v>12145.0</v>
      </c>
      <c r="N242" s="365"/>
      <c r="O242" s="188" t="s">
        <v>169</v>
      </c>
      <c r="P242" s="369">
        <v>11810.0</v>
      </c>
      <c r="Q242" s="369">
        <v>11841.0</v>
      </c>
      <c r="R242" s="369">
        <v>11871.0</v>
      </c>
      <c r="S242" s="369">
        <v>11902.0</v>
      </c>
      <c r="T242" s="369">
        <v>11933.0</v>
      </c>
      <c r="U242" s="369">
        <v>11963.0</v>
      </c>
      <c r="V242" s="369">
        <v>11994.0</v>
      </c>
      <c r="W242" s="369">
        <v>12024.0</v>
      </c>
      <c r="X242" s="369">
        <v>12055.0</v>
      </c>
      <c r="Y242" s="369">
        <v>12086.0</v>
      </c>
      <c r="Z242" s="369">
        <v>12114.0</v>
      </c>
      <c r="AA242" s="369">
        <v>12145.0</v>
      </c>
    </row>
    <row r="243" ht="13.5" customHeight="1">
      <c r="A243" s="370" t="s">
        <v>208</v>
      </c>
      <c r="B243" s="175">
        <v>4901.96</v>
      </c>
      <c r="C243" s="175">
        <v>4901.96</v>
      </c>
      <c r="D243" s="175">
        <v>4901.96</v>
      </c>
      <c r="E243" s="175">
        <v>4901.96</v>
      </c>
      <c r="F243" s="175">
        <v>4901.96</v>
      </c>
      <c r="G243" s="175">
        <v>4901.96</v>
      </c>
      <c r="H243" s="175">
        <v>4901.96</v>
      </c>
      <c r="I243" s="175">
        <v>4901.96</v>
      </c>
      <c r="J243" s="175">
        <v>4901.96</v>
      </c>
      <c r="K243" s="175">
        <v>4901.96</v>
      </c>
      <c r="L243" s="175">
        <v>4901.96</v>
      </c>
      <c r="M243" s="175">
        <v>4901.96</v>
      </c>
      <c r="N243" s="365"/>
      <c r="O243" s="370" t="s">
        <v>208</v>
      </c>
      <c r="P243" s="175">
        <v>4901.96</v>
      </c>
      <c r="Q243" s="175">
        <v>4901.96</v>
      </c>
      <c r="R243" s="175">
        <v>4901.96</v>
      </c>
      <c r="S243" s="175">
        <v>4901.96</v>
      </c>
      <c r="T243" s="175">
        <v>4901.96</v>
      </c>
      <c r="U243" s="175">
        <v>4901.96</v>
      </c>
      <c r="V243" s="175">
        <v>4901.96</v>
      </c>
      <c r="W243" s="175">
        <v>4901.96</v>
      </c>
      <c r="X243" s="175">
        <v>4901.96</v>
      </c>
      <c r="Y243" s="175">
        <v>4901.96</v>
      </c>
      <c r="Z243" s="175">
        <v>4901.96</v>
      </c>
      <c r="AA243" s="175">
        <v>4901.96</v>
      </c>
    </row>
    <row r="244" ht="13.5" customHeight="1">
      <c r="A244" s="370" t="s">
        <v>209</v>
      </c>
      <c r="B244" s="175">
        <v>1073.53</v>
      </c>
      <c r="C244" s="175">
        <v>1064.58</v>
      </c>
      <c r="D244" s="175">
        <v>1055.64</v>
      </c>
      <c r="E244" s="175">
        <v>1046.69</v>
      </c>
      <c r="F244" s="175">
        <v>1037.75</v>
      </c>
      <c r="G244" s="175">
        <v>1028.8</v>
      </c>
      <c r="H244" s="175">
        <v>1019.85</v>
      </c>
      <c r="I244" s="175">
        <v>1010.91</v>
      </c>
      <c r="J244" s="175">
        <v>1001.96</v>
      </c>
      <c r="K244" s="175">
        <v>993.01</v>
      </c>
      <c r="L244" s="175">
        <v>984.07</v>
      </c>
      <c r="M244" s="175">
        <v>975.12</v>
      </c>
      <c r="N244" s="365"/>
      <c r="O244" s="370" t="s">
        <v>209</v>
      </c>
      <c r="P244" s="175">
        <v>1073.53</v>
      </c>
      <c r="Q244" s="175">
        <v>1064.58</v>
      </c>
      <c r="R244" s="175">
        <v>1055.64</v>
      </c>
      <c r="S244" s="175">
        <v>1046.69</v>
      </c>
      <c r="T244" s="175">
        <v>1037.75</v>
      </c>
      <c r="U244" s="175">
        <v>1028.8</v>
      </c>
      <c r="V244" s="175">
        <v>1019.85</v>
      </c>
      <c r="W244" s="175">
        <v>1010.91</v>
      </c>
      <c r="X244" s="175">
        <v>1001.96</v>
      </c>
      <c r="Y244" s="175">
        <v>993.01</v>
      </c>
      <c r="Z244" s="175">
        <v>984.07</v>
      </c>
      <c r="AA244" s="175">
        <v>975.12</v>
      </c>
    </row>
    <row r="245" ht="13.5" customHeight="1">
      <c r="A245" s="370" t="s">
        <v>210</v>
      </c>
      <c r="B245" s="175">
        <v>5975.49</v>
      </c>
      <c r="C245" s="175">
        <v>5966.54</v>
      </c>
      <c r="D245" s="175">
        <v>5957.6</v>
      </c>
      <c r="E245" s="175">
        <v>5948.65</v>
      </c>
      <c r="F245" s="175">
        <v>5939.71</v>
      </c>
      <c r="G245" s="175">
        <v>5930.76</v>
      </c>
      <c r="H245" s="175">
        <v>5921.81</v>
      </c>
      <c r="I245" s="175">
        <v>5912.87</v>
      </c>
      <c r="J245" s="175">
        <v>5903.92</v>
      </c>
      <c r="K245" s="175">
        <v>5894.98</v>
      </c>
      <c r="L245" s="175">
        <v>5886.03</v>
      </c>
      <c r="M245" s="175">
        <v>5877.08</v>
      </c>
      <c r="N245" s="365"/>
      <c r="O245" s="370" t="s">
        <v>210</v>
      </c>
      <c r="P245" s="175">
        <v>5975.49</v>
      </c>
      <c r="Q245" s="175">
        <v>5966.54</v>
      </c>
      <c r="R245" s="175">
        <v>5957.6</v>
      </c>
      <c r="S245" s="175">
        <v>5948.65</v>
      </c>
      <c r="T245" s="175">
        <v>5939.71</v>
      </c>
      <c r="U245" s="175">
        <v>5930.76</v>
      </c>
      <c r="V245" s="175">
        <v>5921.81</v>
      </c>
      <c r="W245" s="175">
        <v>5912.87</v>
      </c>
      <c r="X245" s="175">
        <v>5903.92</v>
      </c>
      <c r="Y245" s="175">
        <v>5894.98</v>
      </c>
      <c r="Z245" s="175">
        <v>5886.03</v>
      </c>
      <c r="AA245" s="175">
        <v>5877.08</v>
      </c>
    </row>
    <row r="246" ht="13.5" customHeight="1">
      <c r="A246" s="370" t="s">
        <v>211</v>
      </c>
      <c r="B246" s="175">
        <v>583333.33</v>
      </c>
      <c r="C246" s="175">
        <v>578431.37</v>
      </c>
      <c r="D246" s="175">
        <v>573529.41</v>
      </c>
      <c r="E246" s="175">
        <v>568627.45</v>
      </c>
      <c r="F246" s="175">
        <v>563725.49</v>
      </c>
      <c r="G246" s="175">
        <v>558823.53</v>
      </c>
      <c r="H246" s="175">
        <v>553921.57</v>
      </c>
      <c r="I246" s="175">
        <v>549019.61</v>
      </c>
      <c r="J246" s="175">
        <v>544117.65</v>
      </c>
      <c r="K246" s="175">
        <v>539215.69</v>
      </c>
      <c r="L246" s="175">
        <v>534313.73</v>
      </c>
      <c r="M246" s="175">
        <v>529411.76</v>
      </c>
      <c r="N246" s="365"/>
      <c r="O246" s="370" t="s">
        <v>211</v>
      </c>
      <c r="P246" s="175">
        <v>583333.33</v>
      </c>
      <c r="Q246" s="175">
        <v>578431.37</v>
      </c>
      <c r="R246" s="175">
        <v>573529.41</v>
      </c>
      <c r="S246" s="175">
        <v>568627.45</v>
      </c>
      <c r="T246" s="175">
        <v>563725.49</v>
      </c>
      <c r="U246" s="175">
        <v>558823.53</v>
      </c>
      <c r="V246" s="175">
        <v>553921.57</v>
      </c>
      <c r="W246" s="175">
        <v>549019.61</v>
      </c>
      <c r="X246" s="175">
        <v>544117.65</v>
      </c>
      <c r="Y246" s="175">
        <v>539215.69</v>
      </c>
      <c r="Z246" s="175">
        <v>534313.73</v>
      </c>
      <c r="AA246" s="175">
        <v>529411.76</v>
      </c>
    </row>
    <row r="247" ht="13.5" customHeight="1">
      <c r="A247" s="188" t="s">
        <v>169</v>
      </c>
      <c r="B247" s="369">
        <v>12175.0</v>
      </c>
      <c r="C247" s="369">
        <v>12206.0</v>
      </c>
      <c r="D247" s="369">
        <v>12236.0</v>
      </c>
      <c r="E247" s="369">
        <v>12267.0</v>
      </c>
      <c r="F247" s="369">
        <v>12298.0</v>
      </c>
      <c r="G247" s="369">
        <v>12328.0</v>
      </c>
      <c r="H247" s="369">
        <v>12359.0</v>
      </c>
      <c r="I247" s="369">
        <v>12389.0</v>
      </c>
      <c r="J247" s="369">
        <v>12420.0</v>
      </c>
      <c r="K247" s="369">
        <v>12451.0</v>
      </c>
      <c r="L247" s="369">
        <v>12479.0</v>
      </c>
      <c r="M247" s="369">
        <v>12510.0</v>
      </c>
      <c r="N247" s="365"/>
      <c r="O247" s="188" t="s">
        <v>169</v>
      </c>
      <c r="P247" s="369">
        <v>12175.0</v>
      </c>
      <c r="Q247" s="369">
        <v>12206.0</v>
      </c>
      <c r="R247" s="369">
        <v>12236.0</v>
      </c>
      <c r="S247" s="369">
        <v>12267.0</v>
      </c>
      <c r="T247" s="369">
        <v>12298.0</v>
      </c>
      <c r="U247" s="369">
        <v>12328.0</v>
      </c>
      <c r="V247" s="369">
        <v>12359.0</v>
      </c>
      <c r="W247" s="369">
        <v>12389.0</v>
      </c>
      <c r="X247" s="369">
        <v>12420.0</v>
      </c>
      <c r="Y247" s="369">
        <v>12451.0</v>
      </c>
      <c r="Z247" s="369">
        <v>12479.0</v>
      </c>
      <c r="AA247" s="369">
        <v>12510.0</v>
      </c>
    </row>
    <row r="248" ht="13.5" customHeight="1">
      <c r="A248" s="370" t="s">
        <v>208</v>
      </c>
      <c r="B248" s="175">
        <v>4901.96</v>
      </c>
      <c r="C248" s="175">
        <v>4901.96</v>
      </c>
      <c r="D248" s="175">
        <v>4901.96</v>
      </c>
      <c r="E248" s="175">
        <v>4901.96</v>
      </c>
      <c r="F248" s="175">
        <v>4901.96</v>
      </c>
      <c r="G248" s="175">
        <v>4901.96</v>
      </c>
      <c r="H248" s="175">
        <v>4901.96</v>
      </c>
      <c r="I248" s="175">
        <v>4901.96</v>
      </c>
      <c r="J248" s="175">
        <v>4901.96</v>
      </c>
      <c r="K248" s="175">
        <v>4901.96</v>
      </c>
      <c r="L248" s="175">
        <v>4901.96</v>
      </c>
      <c r="M248" s="175">
        <v>4901.96</v>
      </c>
      <c r="N248" s="365"/>
      <c r="O248" s="370" t="s">
        <v>208</v>
      </c>
      <c r="P248" s="175">
        <v>4901.96</v>
      </c>
      <c r="Q248" s="175">
        <v>4901.96</v>
      </c>
      <c r="R248" s="175">
        <v>4901.96</v>
      </c>
      <c r="S248" s="175">
        <v>4901.96</v>
      </c>
      <c r="T248" s="175">
        <v>4901.96</v>
      </c>
      <c r="U248" s="175">
        <v>4901.96</v>
      </c>
      <c r="V248" s="175">
        <v>4901.96</v>
      </c>
      <c r="W248" s="175">
        <v>4901.96</v>
      </c>
      <c r="X248" s="175">
        <v>4901.96</v>
      </c>
      <c r="Y248" s="175">
        <v>4901.96</v>
      </c>
      <c r="Z248" s="175">
        <v>4901.96</v>
      </c>
      <c r="AA248" s="175">
        <v>4901.96</v>
      </c>
    </row>
    <row r="249" ht="13.5" customHeight="1">
      <c r="A249" s="370" t="s">
        <v>209</v>
      </c>
      <c r="B249" s="175">
        <v>966.18</v>
      </c>
      <c r="C249" s="175">
        <v>957.23</v>
      </c>
      <c r="D249" s="175">
        <v>948.28</v>
      </c>
      <c r="E249" s="175">
        <v>939.34</v>
      </c>
      <c r="F249" s="175">
        <v>930.39</v>
      </c>
      <c r="G249" s="175">
        <v>921.45</v>
      </c>
      <c r="H249" s="175">
        <v>912.5</v>
      </c>
      <c r="I249" s="175">
        <v>903.55</v>
      </c>
      <c r="J249" s="175">
        <v>894.61</v>
      </c>
      <c r="K249" s="175">
        <v>885.66</v>
      </c>
      <c r="L249" s="175">
        <v>876.72</v>
      </c>
      <c r="M249" s="175">
        <v>867.77</v>
      </c>
      <c r="N249" s="365"/>
      <c r="O249" s="370" t="s">
        <v>209</v>
      </c>
      <c r="P249" s="175">
        <v>966.18</v>
      </c>
      <c r="Q249" s="175">
        <v>957.23</v>
      </c>
      <c r="R249" s="175">
        <v>948.28</v>
      </c>
      <c r="S249" s="175">
        <v>939.34</v>
      </c>
      <c r="T249" s="175">
        <v>930.39</v>
      </c>
      <c r="U249" s="175">
        <v>921.45</v>
      </c>
      <c r="V249" s="175">
        <v>912.5</v>
      </c>
      <c r="W249" s="175">
        <v>903.55</v>
      </c>
      <c r="X249" s="175">
        <v>894.61</v>
      </c>
      <c r="Y249" s="175">
        <v>885.66</v>
      </c>
      <c r="Z249" s="175">
        <v>876.72</v>
      </c>
      <c r="AA249" s="175">
        <v>867.77</v>
      </c>
    </row>
    <row r="250" ht="13.5" customHeight="1">
      <c r="A250" s="370" t="s">
        <v>210</v>
      </c>
      <c r="B250" s="175">
        <v>5868.14</v>
      </c>
      <c r="C250" s="175">
        <v>5859.19</v>
      </c>
      <c r="D250" s="175">
        <v>5850.25</v>
      </c>
      <c r="E250" s="175">
        <v>5841.3</v>
      </c>
      <c r="F250" s="175">
        <v>5832.35</v>
      </c>
      <c r="G250" s="175">
        <v>5823.41</v>
      </c>
      <c r="H250" s="175">
        <v>5814.46</v>
      </c>
      <c r="I250" s="175">
        <v>5805.51</v>
      </c>
      <c r="J250" s="175">
        <v>5796.57</v>
      </c>
      <c r="K250" s="175">
        <v>5787.62</v>
      </c>
      <c r="L250" s="175">
        <v>5778.68</v>
      </c>
      <c r="M250" s="175">
        <v>5769.73</v>
      </c>
      <c r="N250" s="365"/>
      <c r="O250" s="370" t="s">
        <v>210</v>
      </c>
      <c r="P250" s="175">
        <v>5868.14</v>
      </c>
      <c r="Q250" s="175">
        <v>5859.19</v>
      </c>
      <c r="R250" s="175">
        <v>5850.25</v>
      </c>
      <c r="S250" s="175">
        <v>5841.3</v>
      </c>
      <c r="T250" s="175">
        <v>5832.35</v>
      </c>
      <c r="U250" s="175">
        <v>5823.41</v>
      </c>
      <c r="V250" s="175">
        <v>5814.46</v>
      </c>
      <c r="W250" s="175">
        <v>5805.51</v>
      </c>
      <c r="X250" s="175">
        <v>5796.57</v>
      </c>
      <c r="Y250" s="175">
        <v>5787.62</v>
      </c>
      <c r="Z250" s="175">
        <v>5778.68</v>
      </c>
      <c r="AA250" s="175">
        <v>5769.73</v>
      </c>
    </row>
    <row r="251" ht="13.5" customHeight="1">
      <c r="A251" s="370" t="s">
        <v>211</v>
      </c>
      <c r="B251" s="175">
        <v>524509.8</v>
      </c>
      <c r="C251" s="175">
        <v>519607.84</v>
      </c>
      <c r="D251" s="175">
        <v>514705.88</v>
      </c>
      <c r="E251" s="175">
        <v>509803.92</v>
      </c>
      <c r="F251" s="175">
        <v>504901.96</v>
      </c>
      <c r="G251" s="175">
        <v>500000.0</v>
      </c>
      <c r="H251" s="175">
        <v>495098.04</v>
      </c>
      <c r="I251" s="175">
        <v>490196.08</v>
      </c>
      <c r="J251" s="175">
        <v>485294.12</v>
      </c>
      <c r="K251" s="175">
        <v>480392.16</v>
      </c>
      <c r="L251" s="175">
        <v>475490.2</v>
      </c>
      <c r="M251" s="175">
        <v>470588.24</v>
      </c>
      <c r="N251" s="365"/>
      <c r="O251" s="370" t="s">
        <v>211</v>
      </c>
      <c r="P251" s="175">
        <v>524509.8</v>
      </c>
      <c r="Q251" s="175">
        <v>519607.84</v>
      </c>
      <c r="R251" s="175">
        <v>514705.88</v>
      </c>
      <c r="S251" s="175">
        <v>509803.92</v>
      </c>
      <c r="T251" s="175">
        <v>504901.96</v>
      </c>
      <c r="U251" s="175">
        <v>500000.0</v>
      </c>
      <c r="V251" s="175">
        <v>495098.04</v>
      </c>
      <c r="W251" s="175">
        <v>490196.08</v>
      </c>
      <c r="X251" s="175">
        <v>485294.12</v>
      </c>
      <c r="Y251" s="175">
        <v>480392.16</v>
      </c>
      <c r="Z251" s="175">
        <v>475490.2</v>
      </c>
      <c r="AA251" s="175">
        <v>470588.24</v>
      </c>
    </row>
    <row r="252" ht="13.5" customHeight="1">
      <c r="A252" s="188" t="s">
        <v>169</v>
      </c>
      <c r="B252" s="371">
        <v>12540.0</v>
      </c>
      <c r="C252" s="371">
        <v>12571.0</v>
      </c>
      <c r="D252" s="371">
        <v>12601.0</v>
      </c>
      <c r="E252" s="371">
        <v>12632.0</v>
      </c>
      <c r="F252" s="371">
        <v>12663.0</v>
      </c>
      <c r="G252" s="371">
        <v>12693.0</v>
      </c>
      <c r="H252" s="371">
        <v>12724.0</v>
      </c>
      <c r="I252" s="371">
        <v>12754.0</v>
      </c>
      <c r="J252" s="371">
        <v>12785.0</v>
      </c>
      <c r="K252" s="371">
        <v>12816.0</v>
      </c>
      <c r="L252" s="371">
        <v>12844.0</v>
      </c>
      <c r="M252" s="371">
        <v>12875.0</v>
      </c>
      <c r="N252" s="365"/>
      <c r="O252" s="188" t="s">
        <v>169</v>
      </c>
      <c r="P252" s="371">
        <v>12540.0</v>
      </c>
      <c r="Q252" s="371">
        <v>12571.0</v>
      </c>
      <c r="R252" s="371">
        <v>12601.0</v>
      </c>
      <c r="S252" s="371">
        <v>12632.0</v>
      </c>
      <c r="T252" s="371">
        <v>12663.0</v>
      </c>
      <c r="U252" s="371">
        <v>12693.0</v>
      </c>
      <c r="V252" s="371">
        <v>12724.0</v>
      </c>
      <c r="W252" s="371">
        <v>12754.0</v>
      </c>
      <c r="X252" s="371">
        <v>12785.0</v>
      </c>
      <c r="Y252" s="371">
        <v>12816.0</v>
      </c>
      <c r="Z252" s="371">
        <v>12844.0</v>
      </c>
      <c r="AA252" s="371">
        <v>12875.0</v>
      </c>
    </row>
    <row r="253" ht="13.5" customHeight="1">
      <c r="A253" s="370" t="s">
        <v>208</v>
      </c>
      <c r="B253" s="175">
        <v>4901.96</v>
      </c>
      <c r="C253" s="175">
        <v>4901.96</v>
      </c>
      <c r="D253" s="175">
        <v>4901.96</v>
      </c>
      <c r="E253" s="175">
        <v>4901.96</v>
      </c>
      <c r="F253" s="175">
        <v>4901.96</v>
      </c>
      <c r="G253" s="175">
        <v>4901.96</v>
      </c>
      <c r="H253" s="175">
        <v>4901.96</v>
      </c>
      <c r="I253" s="175">
        <v>4901.96</v>
      </c>
      <c r="J253" s="175">
        <v>4901.96</v>
      </c>
      <c r="K253" s="175">
        <v>4901.96</v>
      </c>
      <c r="L253" s="175">
        <v>4901.96</v>
      </c>
      <c r="M253" s="175">
        <v>4901.96</v>
      </c>
      <c r="N253" s="365"/>
      <c r="O253" s="370" t="s">
        <v>208</v>
      </c>
      <c r="P253" s="175">
        <v>4901.96</v>
      </c>
      <c r="Q253" s="175">
        <v>4901.96</v>
      </c>
      <c r="R253" s="175">
        <v>4901.96</v>
      </c>
      <c r="S253" s="175">
        <v>4901.96</v>
      </c>
      <c r="T253" s="175">
        <v>4901.96</v>
      </c>
      <c r="U253" s="175">
        <v>4901.96</v>
      </c>
      <c r="V253" s="175">
        <v>4901.96</v>
      </c>
      <c r="W253" s="175">
        <v>4901.96</v>
      </c>
      <c r="X253" s="175">
        <v>4901.96</v>
      </c>
      <c r="Y253" s="175">
        <v>4901.96</v>
      </c>
      <c r="Z253" s="175">
        <v>4901.96</v>
      </c>
      <c r="AA253" s="175">
        <v>4901.96</v>
      </c>
    </row>
    <row r="254" ht="13.5" customHeight="1">
      <c r="A254" s="370" t="s">
        <v>209</v>
      </c>
      <c r="B254" s="175">
        <v>858.82</v>
      </c>
      <c r="C254" s="175">
        <v>849.88</v>
      </c>
      <c r="D254" s="175">
        <v>840.93</v>
      </c>
      <c r="E254" s="175">
        <v>831.99</v>
      </c>
      <c r="F254" s="175">
        <v>823.04</v>
      </c>
      <c r="G254" s="175">
        <v>814.09</v>
      </c>
      <c r="H254" s="175">
        <v>805.15</v>
      </c>
      <c r="I254" s="175">
        <v>796.2</v>
      </c>
      <c r="J254" s="175">
        <v>787.25</v>
      </c>
      <c r="K254" s="175">
        <v>778.31</v>
      </c>
      <c r="L254" s="175">
        <v>769.36</v>
      </c>
      <c r="M254" s="175">
        <v>760.42</v>
      </c>
      <c r="N254" s="365"/>
      <c r="O254" s="370" t="s">
        <v>209</v>
      </c>
      <c r="P254" s="175">
        <v>858.82</v>
      </c>
      <c r="Q254" s="175">
        <v>849.88</v>
      </c>
      <c r="R254" s="175">
        <v>840.93</v>
      </c>
      <c r="S254" s="175">
        <v>831.99</v>
      </c>
      <c r="T254" s="175">
        <v>823.04</v>
      </c>
      <c r="U254" s="175">
        <v>814.09</v>
      </c>
      <c r="V254" s="175">
        <v>805.15</v>
      </c>
      <c r="W254" s="175">
        <v>796.2</v>
      </c>
      <c r="X254" s="175">
        <v>787.25</v>
      </c>
      <c r="Y254" s="175">
        <v>778.31</v>
      </c>
      <c r="Z254" s="175">
        <v>769.36</v>
      </c>
      <c r="AA254" s="175">
        <v>760.42</v>
      </c>
    </row>
    <row r="255" ht="13.5" customHeight="1">
      <c r="A255" s="370" t="s">
        <v>210</v>
      </c>
      <c r="B255" s="175">
        <v>5760.78</v>
      </c>
      <c r="C255" s="175">
        <v>5751.84</v>
      </c>
      <c r="D255" s="175">
        <v>5742.89</v>
      </c>
      <c r="E255" s="175">
        <v>5733.95</v>
      </c>
      <c r="F255" s="175">
        <v>5725.0</v>
      </c>
      <c r="G255" s="175">
        <v>5716.05</v>
      </c>
      <c r="H255" s="175">
        <v>5707.11</v>
      </c>
      <c r="I255" s="175">
        <v>5698.16</v>
      </c>
      <c r="J255" s="175">
        <v>5689.22</v>
      </c>
      <c r="K255" s="175">
        <v>5680.27</v>
      </c>
      <c r="L255" s="175">
        <v>5671.32</v>
      </c>
      <c r="M255" s="175">
        <v>5662.38</v>
      </c>
      <c r="N255" s="365"/>
      <c r="O255" s="370" t="s">
        <v>210</v>
      </c>
      <c r="P255" s="175">
        <v>5760.78</v>
      </c>
      <c r="Q255" s="175">
        <v>5751.84</v>
      </c>
      <c r="R255" s="175">
        <v>5742.89</v>
      </c>
      <c r="S255" s="175">
        <v>5733.95</v>
      </c>
      <c r="T255" s="175">
        <v>5725.0</v>
      </c>
      <c r="U255" s="175">
        <v>5716.05</v>
      </c>
      <c r="V255" s="175">
        <v>5707.11</v>
      </c>
      <c r="W255" s="175">
        <v>5698.16</v>
      </c>
      <c r="X255" s="175">
        <v>5689.22</v>
      </c>
      <c r="Y255" s="175">
        <v>5680.27</v>
      </c>
      <c r="Z255" s="175">
        <v>5671.32</v>
      </c>
      <c r="AA255" s="175">
        <v>5662.38</v>
      </c>
    </row>
    <row r="256" ht="13.5" customHeight="1">
      <c r="A256" s="370" t="s">
        <v>211</v>
      </c>
      <c r="B256" s="175">
        <v>465686.27</v>
      </c>
      <c r="C256" s="175">
        <v>460784.31</v>
      </c>
      <c r="D256" s="175">
        <v>455882.35</v>
      </c>
      <c r="E256" s="175">
        <v>450980.39</v>
      </c>
      <c r="F256" s="175">
        <v>446078.43</v>
      </c>
      <c r="G256" s="175">
        <v>441176.47</v>
      </c>
      <c r="H256" s="175">
        <v>436274.51</v>
      </c>
      <c r="I256" s="175">
        <v>431372.55</v>
      </c>
      <c r="J256" s="175">
        <v>426470.59</v>
      </c>
      <c r="K256" s="175">
        <v>421568.63</v>
      </c>
      <c r="L256" s="175">
        <v>416666.67</v>
      </c>
      <c r="M256" s="175">
        <v>411764.71</v>
      </c>
      <c r="N256" s="365"/>
      <c r="O256" s="370" t="s">
        <v>211</v>
      </c>
      <c r="P256" s="175">
        <v>465686.27</v>
      </c>
      <c r="Q256" s="175">
        <v>460784.31</v>
      </c>
      <c r="R256" s="175">
        <v>455882.35</v>
      </c>
      <c r="S256" s="175">
        <v>450980.39</v>
      </c>
      <c r="T256" s="175">
        <v>446078.43</v>
      </c>
      <c r="U256" s="175">
        <v>441176.47</v>
      </c>
      <c r="V256" s="175">
        <v>436274.51</v>
      </c>
      <c r="W256" s="175">
        <v>431372.55</v>
      </c>
      <c r="X256" s="175">
        <v>426470.59</v>
      </c>
      <c r="Y256" s="175">
        <v>421568.63</v>
      </c>
      <c r="Z256" s="175">
        <v>416666.67</v>
      </c>
      <c r="AA256" s="175">
        <v>411764.71</v>
      </c>
    </row>
    <row r="257" ht="13.5" customHeight="1">
      <c r="A257" s="188" t="s">
        <v>169</v>
      </c>
      <c r="B257" s="369">
        <v>11079.0</v>
      </c>
      <c r="C257" s="369">
        <v>11110.0</v>
      </c>
      <c r="D257" s="369">
        <v>11140.0</v>
      </c>
      <c r="E257" s="369">
        <v>11171.0</v>
      </c>
      <c r="F257" s="369">
        <v>11202.0</v>
      </c>
      <c r="G257" s="369">
        <v>11232.0</v>
      </c>
      <c r="H257" s="369">
        <v>11263.0</v>
      </c>
      <c r="I257" s="369">
        <v>11293.0</v>
      </c>
      <c r="J257" s="369">
        <v>11324.0</v>
      </c>
      <c r="K257" s="369">
        <v>11355.0</v>
      </c>
      <c r="L257" s="369">
        <v>11383.0</v>
      </c>
      <c r="M257" s="369">
        <v>11414.0</v>
      </c>
      <c r="N257" s="365"/>
      <c r="O257" s="188" t="s">
        <v>169</v>
      </c>
      <c r="P257" s="369">
        <v>11079.0</v>
      </c>
      <c r="Q257" s="369">
        <v>11110.0</v>
      </c>
      <c r="R257" s="369">
        <v>11140.0</v>
      </c>
      <c r="S257" s="369">
        <v>11171.0</v>
      </c>
      <c r="T257" s="369">
        <v>11202.0</v>
      </c>
      <c r="U257" s="369">
        <v>11232.0</v>
      </c>
      <c r="V257" s="369">
        <v>11263.0</v>
      </c>
      <c r="W257" s="369">
        <v>11293.0</v>
      </c>
      <c r="X257" s="369">
        <v>11324.0</v>
      </c>
      <c r="Y257" s="369">
        <v>11355.0</v>
      </c>
      <c r="Z257" s="369">
        <v>11383.0</v>
      </c>
      <c r="AA257" s="369">
        <v>11414.0</v>
      </c>
    </row>
    <row r="258" ht="13.5" customHeight="1">
      <c r="A258" s="370" t="s">
        <v>208</v>
      </c>
      <c r="B258" s="175">
        <v>4901.96</v>
      </c>
      <c r="C258" s="175">
        <v>4901.96</v>
      </c>
      <c r="D258" s="175">
        <v>4901.96</v>
      </c>
      <c r="E258" s="175">
        <v>4901.96</v>
      </c>
      <c r="F258" s="175">
        <v>4901.96</v>
      </c>
      <c r="G258" s="175">
        <v>4901.96</v>
      </c>
      <c r="H258" s="175">
        <v>4901.96</v>
      </c>
      <c r="I258" s="175">
        <v>4901.96</v>
      </c>
      <c r="J258" s="175">
        <v>4901.96</v>
      </c>
      <c r="K258" s="175">
        <v>4901.96</v>
      </c>
      <c r="L258" s="175">
        <v>4901.96</v>
      </c>
      <c r="M258" s="175">
        <v>4901.96</v>
      </c>
      <c r="N258" s="365"/>
      <c r="O258" s="370" t="s">
        <v>208</v>
      </c>
      <c r="P258" s="175">
        <v>4901.96</v>
      </c>
      <c r="Q258" s="175">
        <v>4901.96</v>
      </c>
      <c r="R258" s="175">
        <v>4901.96</v>
      </c>
      <c r="S258" s="175">
        <v>4901.96</v>
      </c>
      <c r="T258" s="175">
        <v>4901.96</v>
      </c>
      <c r="U258" s="175">
        <v>4901.96</v>
      </c>
      <c r="V258" s="175">
        <v>4901.96</v>
      </c>
      <c r="W258" s="175">
        <v>4901.96</v>
      </c>
      <c r="X258" s="175">
        <v>4901.96</v>
      </c>
      <c r="Y258" s="175">
        <v>4901.96</v>
      </c>
      <c r="Z258" s="175">
        <v>4901.96</v>
      </c>
      <c r="AA258" s="175">
        <v>4901.96</v>
      </c>
    </row>
    <row r="259" ht="13.5" customHeight="1">
      <c r="A259" s="370" t="s">
        <v>209</v>
      </c>
      <c r="B259" s="175">
        <v>1288.24</v>
      </c>
      <c r="C259" s="175">
        <v>1279.29</v>
      </c>
      <c r="D259" s="175">
        <v>1270.34</v>
      </c>
      <c r="E259" s="175">
        <v>1261.4</v>
      </c>
      <c r="F259" s="175">
        <v>1252.45</v>
      </c>
      <c r="G259" s="175">
        <v>1243.5</v>
      </c>
      <c r="H259" s="175">
        <v>1234.56</v>
      </c>
      <c r="I259" s="175">
        <v>1225.61</v>
      </c>
      <c r="J259" s="175">
        <v>1216.67</v>
      </c>
      <c r="K259" s="175">
        <v>1207.72</v>
      </c>
      <c r="L259" s="175">
        <v>1198.77</v>
      </c>
      <c r="M259" s="175">
        <v>1189.83</v>
      </c>
      <c r="N259" s="365"/>
      <c r="O259" s="370" t="s">
        <v>209</v>
      </c>
      <c r="P259" s="175">
        <v>1288.24</v>
      </c>
      <c r="Q259" s="175">
        <v>1279.29</v>
      </c>
      <c r="R259" s="175">
        <v>1270.34</v>
      </c>
      <c r="S259" s="175">
        <v>1261.4</v>
      </c>
      <c r="T259" s="175">
        <v>1252.45</v>
      </c>
      <c r="U259" s="175">
        <v>1243.5</v>
      </c>
      <c r="V259" s="175">
        <v>1234.56</v>
      </c>
      <c r="W259" s="175">
        <v>1225.61</v>
      </c>
      <c r="X259" s="175">
        <v>1216.67</v>
      </c>
      <c r="Y259" s="175">
        <v>1207.72</v>
      </c>
      <c r="Z259" s="175">
        <v>1198.77</v>
      </c>
      <c r="AA259" s="175">
        <v>1189.83</v>
      </c>
    </row>
    <row r="260" ht="13.5" customHeight="1">
      <c r="A260" s="370" t="s">
        <v>210</v>
      </c>
      <c r="B260" s="175">
        <v>6190.2</v>
      </c>
      <c r="C260" s="175">
        <v>6181.25</v>
      </c>
      <c r="D260" s="175">
        <v>6172.3</v>
      </c>
      <c r="E260" s="175">
        <v>6163.36</v>
      </c>
      <c r="F260" s="175">
        <v>6154.41</v>
      </c>
      <c r="G260" s="175">
        <v>6145.47</v>
      </c>
      <c r="H260" s="175">
        <v>6136.52</v>
      </c>
      <c r="I260" s="175">
        <v>6127.57</v>
      </c>
      <c r="J260" s="175">
        <v>6118.63</v>
      </c>
      <c r="K260" s="175">
        <v>6109.68</v>
      </c>
      <c r="L260" s="175">
        <v>6100.74</v>
      </c>
      <c r="M260" s="175">
        <v>6091.79</v>
      </c>
      <c r="N260" s="365"/>
      <c r="O260" s="370" t="s">
        <v>210</v>
      </c>
      <c r="P260" s="175">
        <v>6190.2</v>
      </c>
      <c r="Q260" s="175">
        <v>6181.25</v>
      </c>
      <c r="R260" s="175">
        <v>6172.3</v>
      </c>
      <c r="S260" s="175">
        <v>6163.36</v>
      </c>
      <c r="T260" s="175">
        <v>6154.41</v>
      </c>
      <c r="U260" s="175">
        <v>6145.47</v>
      </c>
      <c r="V260" s="175">
        <v>6136.52</v>
      </c>
      <c r="W260" s="175">
        <v>6127.57</v>
      </c>
      <c r="X260" s="175">
        <v>6118.63</v>
      </c>
      <c r="Y260" s="175">
        <v>6109.68</v>
      </c>
      <c r="Z260" s="175">
        <v>6100.74</v>
      </c>
      <c r="AA260" s="175">
        <v>6091.79</v>
      </c>
    </row>
    <row r="261" ht="13.5" customHeight="1">
      <c r="A261" s="370" t="s">
        <v>211</v>
      </c>
      <c r="B261" s="175">
        <v>700980.39</v>
      </c>
      <c r="C261" s="175">
        <v>696078.43</v>
      </c>
      <c r="D261" s="175">
        <v>691176.47</v>
      </c>
      <c r="E261" s="175">
        <v>686274.51</v>
      </c>
      <c r="F261" s="175">
        <v>681372.55</v>
      </c>
      <c r="G261" s="175">
        <v>676470.59</v>
      </c>
      <c r="H261" s="175">
        <v>671568.63</v>
      </c>
      <c r="I261" s="175">
        <v>666666.67</v>
      </c>
      <c r="J261" s="175">
        <v>661764.71</v>
      </c>
      <c r="K261" s="175">
        <v>656862.75</v>
      </c>
      <c r="L261" s="175">
        <v>651960.78</v>
      </c>
      <c r="M261" s="175">
        <v>647058.82</v>
      </c>
      <c r="N261" s="365"/>
      <c r="O261" s="370" t="s">
        <v>211</v>
      </c>
      <c r="P261" s="175">
        <v>700980.39</v>
      </c>
      <c r="Q261" s="175">
        <v>696078.43</v>
      </c>
      <c r="R261" s="175">
        <v>691176.47</v>
      </c>
      <c r="S261" s="175">
        <v>686274.51</v>
      </c>
      <c r="T261" s="175">
        <v>681372.55</v>
      </c>
      <c r="U261" s="175">
        <v>676470.59</v>
      </c>
      <c r="V261" s="175">
        <v>671568.63</v>
      </c>
      <c r="W261" s="175">
        <v>666666.67</v>
      </c>
      <c r="X261" s="175">
        <v>661764.71</v>
      </c>
      <c r="Y261" s="175">
        <v>656862.75</v>
      </c>
      <c r="Z261" s="175">
        <v>651960.78</v>
      </c>
      <c r="AA261" s="175">
        <v>647058.82</v>
      </c>
    </row>
    <row r="262" ht="13.5" customHeight="1">
      <c r="A262" s="188" t="s">
        <v>169</v>
      </c>
      <c r="B262" s="369">
        <v>11444.0</v>
      </c>
      <c r="C262" s="369">
        <v>11475.0</v>
      </c>
      <c r="D262" s="369">
        <v>11505.0</v>
      </c>
      <c r="E262" s="369">
        <v>11536.0</v>
      </c>
      <c r="F262" s="369">
        <v>11567.0</v>
      </c>
      <c r="G262" s="369">
        <v>11597.0</v>
      </c>
      <c r="H262" s="369">
        <v>11628.0</v>
      </c>
      <c r="I262" s="369">
        <v>11658.0</v>
      </c>
      <c r="J262" s="369">
        <v>11689.0</v>
      </c>
      <c r="K262" s="369">
        <v>11720.0</v>
      </c>
      <c r="L262" s="369">
        <v>11749.0</v>
      </c>
      <c r="M262" s="369">
        <v>11780.0</v>
      </c>
      <c r="N262" s="365"/>
      <c r="O262" s="188" t="s">
        <v>169</v>
      </c>
      <c r="P262" s="369">
        <v>11444.0</v>
      </c>
      <c r="Q262" s="369">
        <v>11475.0</v>
      </c>
      <c r="R262" s="369">
        <v>11505.0</v>
      </c>
      <c r="S262" s="369">
        <v>11536.0</v>
      </c>
      <c r="T262" s="369">
        <v>11567.0</v>
      </c>
      <c r="U262" s="369">
        <v>11597.0</v>
      </c>
      <c r="V262" s="369">
        <v>11628.0</v>
      </c>
      <c r="W262" s="369">
        <v>11658.0</v>
      </c>
      <c r="X262" s="369">
        <v>11689.0</v>
      </c>
      <c r="Y262" s="369">
        <v>11720.0</v>
      </c>
      <c r="Z262" s="369">
        <v>11749.0</v>
      </c>
      <c r="AA262" s="369">
        <v>11780.0</v>
      </c>
    </row>
    <row r="263" ht="13.5" customHeight="1">
      <c r="A263" s="370" t="s">
        <v>208</v>
      </c>
      <c r="B263" s="175">
        <v>4901.96</v>
      </c>
      <c r="C263" s="175">
        <v>4901.96</v>
      </c>
      <c r="D263" s="175">
        <v>4901.96</v>
      </c>
      <c r="E263" s="175">
        <v>4901.96</v>
      </c>
      <c r="F263" s="175">
        <v>4901.96</v>
      </c>
      <c r="G263" s="175">
        <v>4901.96</v>
      </c>
      <c r="H263" s="175">
        <v>4901.96</v>
      </c>
      <c r="I263" s="175">
        <v>4901.96</v>
      </c>
      <c r="J263" s="175">
        <v>4901.96</v>
      </c>
      <c r="K263" s="175">
        <v>4901.96</v>
      </c>
      <c r="L263" s="175">
        <v>4901.96</v>
      </c>
      <c r="M263" s="175">
        <v>4901.96</v>
      </c>
      <c r="N263" s="365"/>
      <c r="O263" s="370" t="s">
        <v>208</v>
      </c>
      <c r="P263" s="175">
        <v>4901.96</v>
      </c>
      <c r="Q263" s="175">
        <v>4901.96</v>
      </c>
      <c r="R263" s="175">
        <v>4901.96</v>
      </c>
      <c r="S263" s="175">
        <v>4901.96</v>
      </c>
      <c r="T263" s="175">
        <v>4901.96</v>
      </c>
      <c r="U263" s="175">
        <v>4901.96</v>
      </c>
      <c r="V263" s="175">
        <v>4901.96</v>
      </c>
      <c r="W263" s="175">
        <v>4901.96</v>
      </c>
      <c r="X263" s="175">
        <v>4901.96</v>
      </c>
      <c r="Y263" s="175">
        <v>4901.96</v>
      </c>
      <c r="Z263" s="175">
        <v>4901.96</v>
      </c>
      <c r="AA263" s="175">
        <v>4901.96</v>
      </c>
    </row>
    <row r="264" ht="13.5" customHeight="1">
      <c r="A264" s="370" t="s">
        <v>209</v>
      </c>
      <c r="B264" s="175">
        <v>1180.88</v>
      </c>
      <c r="C264" s="175">
        <v>1171.94</v>
      </c>
      <c r="D264" s="175">
        <v>1162.99</v>
      </c>
      <c r="E264" s="175">
        <v>1154.04</v>
      </c>
      <c r="F264" s="175">
        <v>1145.1</v>
      </c>
      <c r="G264" s="175">
        <v>1136.15</v>
      </c>
      <c r="H264" s="175">
        <v>1127.21</v>
      </c>
      <c r="I264" s="175">
        <v>1118.26</v>
      </c>
      <c r="J264" s="175">
        <v>1109.31</v>
      </c>
      <c r="K264" s="175">
        <v>1100.37</v>
      </c>
      <c r="L264" s="175">
        <v>1091.42</v>
      </c>
      <c r="M264" s="175">
        <v>1082.48</v>
      </c>
      <c r="N264" s="365"/>
      <c r="O264" s="370" t="s">
        <v>209</v>
      </c>
      <c r="P264" s="175">
        <v>1180.88</v>
      </c>
      <c r="Q264" s="175">
        <v>1171.94</v>
      </c>
      <c r="R264" s="175">
        <v>1162.99</v>
      </c>
      <c r="S264" s="175">
        <v>1154.04</v>
      </c>
      <c r="T264" s="175">
        <v>1145.1</v>
      </c>
      <c r="U264" s="175">
        <v>1136.15</v>
      </c>
      <c r="V264" s="175">
        <v>1127.21</v>
      </c>
      <c r="W264" s="175">
        <v>1118.26</v>
      </c>
      <c r="X264" s="175">
        <v>1109.31</v>
      </c>
      <c r="Y264" s="175">
        <v>1100.37</v>
      </c>
      <c r="Z264" s="175">
        <v>1091.42</v>
      </c>
      <c r="AA264" s="175">
        <v>1082.48</v>
      </c>
    </row>
    <row r="265" ht="13.5" customHeight="1">
      <c r="A265" s="370" t="s">
        <v>210</v>
      </c>
      <c r="B265" s="175">
        <v>6082.84</v>
      </c>
      <c r="C265" s="175">
        <v>6073.9</v>
      </c>
      <c r="D265" s="175">
        <v>6064.95</v>
      </c>
      <c r="E265" s="175">
        <v>6056.0</v>
      </c>
      <c r="F265" s="175">
        <v>6047.06</v>
      </c>
      <c r="G265" s="175">
        <v>6038.11</v>
      </c>
      <c r="H265" s="175">
        <v>6029.17</v>
      </c>
      <c r="I265" s="175">
        <v>6020.22</v>
      </c>
      <c r="J265" s="175">
        <v>6011.27</v>
      </c>
      <c r="K265" s="175">
        <v>6002.33</v>
      </c>
      <c r="L265" s="175">
        <v>5993.38</v>
      </c>
      <c r="M265" s="175">
        <v>5984.44</v>
      </c>
      <c r="N265" s="365"/>
      <c r="O265" s="370" t="s">
        <v>210</v>
      </c>
      <c r="P265" s="175">
        <v>6082.84</v>
      </c>
      <c r="Q265" s="175">
        <v>6073.9</v>
      </c>
      <c r="R265" s="175">
        <v>6064.95</v>
      </c>
      <c r="S265" s="175">
        <v>6056.0</v>
      </c>
      <c r="T265" s="175">
        <v>6047.06</v>
      </c>
      <c r="U265" s="175">
        <v>6038.11</v>
      </c>
      <c r="V265" s="175">
        <v>6029.17</v>
      </c>
      <c r="W265" s="175">
        <v>6020.22</v>
      </c>
      <c r="X265" s="175">
        <v>6011.27</v>
      </c>
      <c r="Y265" s="175">
        <v>6002.33</v>
      </c>
      <c r="Z265" s="175">
        <v>5993.38</v>
      </c>
      <c r="AA265" s="175">
        <v>5984.44</v>
      </c>
    </row>
    <row r="266" ht="13.5" customHeight="1">
      <c r="A266" s="370" t="s">
        <v>211</v>
      </c>
      <c r="B266" s="175">
        <v>642156.86</v>
      </c>
      <c r="C266" s="175">
        <v>637254.9</v>
      </c>
      <c r="D266" s="175">
        <v>632352.94</v>
      </c>
      <c r="E266" s="175">
        <v>627450.98</v>
      </c>
      <c r="F266" s="175">
        <v>622549.02</v>
      </c>
      <c r="G266" s="175">
        <v>617647.06</v>
      </c>
      <c r="H266" s="175">
        <v>612745.1</v>
      </c>
      <c r="I266" s="175">
        <v>607843.14</v>
      </c>
      <c r="J266" s="175">
        <v>602941.18</v>
      </c>
      <c r="K266" s="175">
        <v>598039.22</v>
      </c>
      <c r="L266" s="175">
        <v>593137.25</v>
      </c>
      <c r="M266" s="175">
        <v>588235.29</v>
      </c>
      <c r="N266" s="365"/>
      <c r="O266" s="370" t="s">
        <v>211</v>
      </c>
      <c r="P266" s="175">
        <v>642156.86</v>
      </c>
      <c r="Q266" s="175">
        <v>637254.9</v>
      </c>
      <c r="R266" s="175">
        <v>632352.94</v>
      </c>
      <c r="S266" s="175">
        <v>627450.98</v>
      </c>
      <c r="T266" s="175">
        <v>622549.02</v>
      </c>
      <c r="U266" s="175">
        <v>617647.06</v>
      </c>
      <c r="V266" s="175">
        <v>612745.1</v>
      </c>
      <c r="W266" s="175">
        <v>607843.14</v>
      </c>
      <c r="X266" s="175">
        <v>602941.18</v>
      </c>
      <c r="Y266" s="175">
        <v>598039.22</v>
      </c>
      <c r="Z266" s="175">
        <v>593137.25</v>
      </c>
      <c r="AA266" s="175">
        <v>588235.29</v>
      </c>
    </row>
    <row r="267" ht="13.5" customHeight="1">
      <c r="A267" s="188" t="s">
        <v>169</v>
      </c>
      <c r="B267" s="369">
        <v>11810.0</v>
      </c>
      <c r="C267" s="369">
        <v>11841.0</v>
      </c>
      <c r="D267" s="369">
        <v>11871.0</v>
      </c>
      <c r="E267" s="369">
        <v>11902.0</v>
      </c>
      <c r="F267" s="369">
        <v>11933.0</v>
      </c>
      <c r="G267" s="369">
        <v>11963.0</v>
      </c>
      <c r="H267" s="369">
        <v>11994.0</v>
      </c>
      <c r="I267" s="369">
        <v>12024.0</v>
      </c>
      <c r="J267" s="369">
        <v>12055.0</v>
      </c>
      <c r="K267" s="369">
        <v>12086.0</v>
      </c>
      <c r="L267" s="369">
        <v>12114.0</v>
      </c>
      <c r="M267" s="369">
        <v>12145.0</v>
      </c>
      <c r="N267" s="365"/>
      <c r="O267" s="188" t="s">
        <v>169</v>
      </c>
      <c r="P267" s="369">
        <v>11810.0</v>
      </c>
      <c r="Q267" s="369">
        <v>11841.0</v>
      </c>
      <c r="R267" s="369">
        <v>11871.0</v>
      </c>
      <c r="S267" s="369">
        <v>11902.0</v>
      </c>
      <c r="T267" s="369">
        <v>11933.0</v>
      </c>
      <c r="U267" s="369">
        <v>11963.0</v>
      </c>
      <c r="V267" s="369">
        <v>11994.0</v>
      </c>
      <c r="W267" s="369">
        <v>12024.0</v>
      </c>
      <c r="X267" s="369">
        <v>12055.0</v>
      </c>
      <c r="Y267" s="369">
        <v>12086.0</v>
      </c>
      <c r="Z267" s="369">
        <v>12114.0</v>
      </c>
      <c r="AA267" s="369">
        <v>12145.0</v>
      </c>
    </row>
    <row r="268" ht="13.5" customHeight="1">
      <c r="A268" s="370" t="s">
        <v>208</v>
      </c>
      <c r="B268" s="175">
        <v>4901.96</v>
      </c>
      <c r="C268" s="175">
        <v>4901.96</v>
      </c>
      <c r="D268" s="175">
        <v>4901.96</v>
      </c>
      <c r="E268" s="175">
        <v>4901.96</v>
      </c>
      <c r="F268" s="175">
        <v>4901.96</v>
      </c>
      <c r="G268" s="175">
        <v>4901.96</v>
      </c>
      <c r="H268" s="175">
        <v>4901.96</v>
      </c>
      <c r="I268" s="175">
        <v>4901.96</v>
      </c>
      <c r="J268" s="175">
        <v>4901.96</v>
      </c>
      <c r="K268" s="175">
        <v>4901.96</v>
      </c>
      <c r="L268" s="175">
        <v>4901.96</v>
      </c>
      <c r="M268" s="175">
        <v>4901.96</v>
      </c>
      <c r="N268" s="365"/>
      <c r="O268" s="370" t="s">
        <v>208</v>
      </c>
      <c r="P268" s="175">
        <v>4901.96</v>
      </c>
      <c r="Q268" s="175">
        <v>4901.96</v>
      </c>
      <c r="R268" s="175">
        <v>4901.96</v>
      </c>
      <c r="S268" s="175">
        <v>4901.96</v>
      </c>
      <c r="T268" s="175">
        <v>4901.96</v>
      </c>
      <c r="U268" s="175">
        <v>4901.96</v>
      </c>
      <c r="V268" s="175">
        <v>4901.96</v>
      </c>
      <c r="W268" s="175">
        <v>4901.96</v>
      </c>
      <c r="X268" s="175">
        <v>4901.96</v>
      </c>
      <c r="Y268" s="175">
        <v>4901.96</v>
      </c>
      <c r="Z268" s="175">
        <v>4901.96</v>
      </c>
      <c r="AA268" s="175">
        <v>4901.96</v>
      </c>
    </row>
    <row r="269" ht="13.5" customHeight="1">
      <c r="A269" s="370" t="s">
        <v>209</v>
      </c>
      <c r="B269" s="175">
        <v>1073.53</v>
      </c>
      <c r="C269" s="175">
        <v>1064.58</v>
      </c>
      <c r="D269" s="175">
        <v>1055.64</v>
      </c>
      <c r="E269" s="175">
        <v>1046.69</v>
      </c>
      <c r="F269" s="175">
        <v>1037.75</v>
      </c>
      <c r="G269" s="175">
        <v>1028.8</v>
      </c>
      <c r="H269" s="175">
        <v>1019.85</v>
      </c>
      <c r="I269" s="175">
        <v>1010.91</v>
      </c>
      <c r="J269" s="175">
        <v>1001.96</v>
      </c>
      <c r="K269" s="175">
        <v>993.01</v>
      </c>
      <c r="L269" s="175">
        <v>984.07</v>
      </c>
      <c r="M269" s="175">
        <v>975.12</v>
      </c>
      <c r="N269" s="365"/>
      <c r="O269" s="370" t="s">
        <v>209</v>
      </c>
      <c r="P269" s="175">
        <v>1073.53</v>
      </c>
      <c r="Q269" s="175">
        <v>1064.58</v>
      </c>
      <c r="R269" s="175">
        <v>1055.64</v>
      </c>
      <c r="S269" s="175">
        <v>1046.69</v>
      </c>
      <c r="T269" s="175">
        <v>1037.75</v>
      </c>
      <c r="U269" s="175">
        <v>1028.8</v>
      </c>
      <c r="V269" s="175">
        <v>1019.85</v>
      </c>
      <c r="W269" s="175">
        <v>1010.91</v>
      </c>
      <c r="X269" s="175">
        <v>1001.96</v>
      </c>
      <c r="Y269" s="175">
        <v>993.01</v>
      </c>
      <c r="Z269" s="175">
        <v>984.07</v>
      </c>
      <c r="AA269" s="175">
        <v>975.12</v>
      </c>
    </row>
    <row r="270" ht="13.5" customHeight="1">
      <c r="A270" s="370" t="s">
        <v>210</v>
      </c>
      <c r="B270" s="175">
        <v>5975.49</v>
      </c>
      <c r="C270" s="175">
        <v>5966.54</v>
      </c>
      <c r="D270" s="175">
        <v>5957.6</v>
      </c>
      <c r="E270" s="175">
        <v>5948.65</v>
      </c>
      <c r="F270" s="175">
        <v>5939.71</v>
      </c>
      <c r="G270" s="175">
        <v>5930.76</v>
      </c>
      <c r="H270" s="175">
        <v>5921.81</v>
      </c>
      <c r="I270" s="175">
        <v>5912.87</v>
      </c>
      <c r="J270" s="175">
        <v>5903.92</v>
      </c>
      <c r="K270" s="175">
        <v>5894.98</v>
      </c>
      <c r="L270" s="175">
        <v>5886.03</v>
      </c>
      <c r="M270" s="175">
        <v>5877.08</v>
      </c>
      <c r="N270" s="365"/>
      <c r="O270" s="370" t="s">
        <v>210</v>
      </c>
      <c r="P270" s="175">
        <v>5975.49</v>
      </c>
      <c r="Q270" s="175">
        <v>5966.54</v>
      </c>
      <c r="R270" s="175">
        <v>5957.6</v>
      </c>
      <c r="S270" s="175">
        <v>5948.65</v>
      </c>
      <c r="T270" s="175">
        <v>5939.71</v>
      </c>
      <c r="U270" s="175">
        <v>5930.76</v>
      </c>
      <c r="V270" s="175">
        <v>5921.81</v>
      </c>
      <c r="W270" s="175">
        <v>5912.87</v>
      </c>
      <c r="X270" s="175">
        <v>5903.92</v>
      </c>
      <c r="Y270" s="175">
        <v>5894.98</v>
      </c>
      <c r="Z270" s="175">
        <v>5886.03</v>
      </c>
      <c r="AA270" s="175">
        <v>5877.08</v>
      </c>
    </row>
    <row r="271" ht="13.5" customHeight="1">
      <c r="A271" s="370" t="s">
        <v>211</v>
      </c>
      <c r="B271" s="175">
        <v>583333.33</v>
      </c>
      <c r="C271" s="175">
        <v>578431.37</v>
      </c>
      <c r="D271" s="175">
        <v>573529.41</v>
      </c>
      <c r="E271" s="175">
        <v>568627.45</v>
      </c>
      <c r="F271" s="175">
        <v>563725.49</v>
      </c>
      <c r="G271" s="175">
        <v>558823.53</v>
      </c>
      <c r="H271" s="175">
        <v>553921.57</v>
      </c>
      <c r="I271" s="175">
        <v>549019.61</v>
      </c>
      <c r="J271" s="175">
        <v>544117.65</v>
      </c>
      <c r="K271" s="175">
        <v>539215.69</v>
      </c>
      <c r="L271" s="175">
        <v>534313.73</v>
      </c>
      <c r="M271" s="175">
        <v>529411.76</v>
      </c>
      <c r="N271" s="365"/>
      <c r="O271" s="370" t="s">
        <v>211</v>
      </c>
      <c r="P271" s="175">
        <v>583333.33</v>
      </c>
      <c r="Q271" s="175">
        <v>578431.37</v>
      </c>
      <c r="R271" s="175">
        <v>573529.41</v>
      </c>
      <c r="S271" s="175">
        <v>568627.45</v>
      </c>
      <c r="T271" s="175">
        <v>563725.49</v>
      </c>
      <c r="U271" s="175">
        <v>558823.53</v>
      </c>
      <c r="V271" s="175">
        <v>553921.57</v>
      </c>
      <c r="W271" s="175">
        <v>549019.61</v>
      </c>
      <c r="X271" s="175">
        <v>544117.65</v>
      </c>
      <c r="Y271" s="175">
        <v>539215.69</v>
      </c>
      <c r="Z271" s="175">
        <v>534313.73</v>
      </c>
      <c r="AA271" s="175">
        <v>529411.76</v>
      </c>
    </row>
    <row r="272" ht="13.5" customHeight="1">
      <c r="A272" s="188" t="s">
        <v>169</v>
      </c>
      <c r="B272" s="369">
        <v>12175.0</v>
      </c>
      <c r="C272" s="369">
        <v>12206.0</v>
      </c>
      <c r="D272" s="369">
        <v>12236.0</v>
      </c>
      <c r="E272" s="369">
        <v>12267.0</v>
      </c>
      <c r="F272" s="369">
        <v>12298.0</v>
      </c>
      <c r="G272" s="369">
        <v>12328.0</v>
      </c>
      <c r="H272" s="369">
        <v>12359.0</v>
      </c>
      <c r="I272" s="369">
        <v>12389.0</v>
      </c>
      <c r="J272" s="369">
        <v>12420.0</v>
      </c>
      <c r="K272" s="369">
        <v>12451.0</v>
      </c>
      <c r="L272" s="369">
        <v>12479.0</v>
      </c>
      <c r="M272" s="369">
        <v>12510.0</v>
      </c>
      <c r="N272" s="365"/>
      <c r="O272" s="188" t="s">
        <v>169</v>
      </c>
      <c r="P272" s="369">
        <v>12175.0</v>
      </c>
      <c r="Q272" s="369">
        <v>12206.0</v>
      </c>
      <c r="R272" s="369">
        <v>12236.0</v>
      </c>
      <c r="S272" s="369">
        <v>12267.0</v>
      </c>
      <c r="T272" s="369">
        <v>12298.0</v>
      </c>
      <c r="U272" s="369">
        <v>12328.0</v>
      </c>
      <c r="V272" s="369">
        <v>12359.0</v>
      </c>
      <c r="W272" s="369">
        <v>12389.0</v>
      </c>
      <c r="X272" s="369">
        <v>12420.0</v>
      </c>
      <c r="Y272" s="369">
        <v>12451.0</v>
      </c>
      <c r="Z272" s="369">
        <v>12479.0</v>
      </c>
      <c r="AA272" s="369">
        <v>12510.0</v>
      </c>
    </row>
    <row r="273" ht="13.5" customHeight="1">
      <c r="A273" s="370" t="s">
        <v>208</v>
      </c>
      <c r="B273" s="175">
        <v>4901.96</v>
      </c>
      <c r="C273" s="175">
        <v>4901.96</v>
      </c>
      <c r="D273" s="175">
        <v>4901.96</v>
      </c>
      <c r="E273" s="175">
        <v>4901.96</v>
      </c>
      <c r="F273" s="175">
        <v>4901.96</v>
      </c>
      <c r="G273" s="175">
        <v>4901.96</v>
      </c>
      <c r="H273" s="175">
        <v>4901.96</v>
      </c>
      <c r="I273" s="175">
        <v>4901.96</v>
      </c>
      <c r="J273" s="175">
        <v>4901.96</v>
      </c>
      <c r="K273" s="175">
        <v>4901.96</v>
      </c>
      <c r="L273" s="175">
        <v>4901.96</v>
      </c>
      <c r="M273" s="175">
        <v>4901.96</v>
      </c>
      <c r="N273" s="365"/>
      <c r="O273" s="370" t="s">
        <v>208</v>
      </c>
      <c r="P273" s="175">
        <v>4901.96</v>
      </c>
      <c r="Q273" s="175">
        <v>4901.96</v>
      </c>
      <c r="R273" s="175">
        <v>4901.96</v>
      </c>
      <c r="S273" s="175">
        <v>4901.96</v>
      </c>
      <c r="T273" s="175">
        <v>4901.96</v>
      </c>
      <c r="U273" s="175">
        <v>4901.96</v>
      </c>
      <c r="V273" s="175">
        <v>4901.96</v>
      </c>
      <c r="W273" s="175">
        <v>4901.96</v>
      </c>
      <c r="X273" s="175">
        <v>4901.96</v>
      </c>
      <c r="Y273" s="175">
        <v>4901.96</v>
      </c>
      <c r="Z273" s="175">
        <v>4901.96</v>
      </c>
      <c r="AA273" s="175">
        <v>4901.96</v>
      </c>
    </row>
    <row r="274" ht="13.5" customHeight="1">
      <c r="A274" s="370" t="s">
        <v>209</v>
      </c>
      <c r="B274" s="175">
        <v>966.18</v>
      </c>
      <c r="C274" s="175">
        <v>957.23</v>
      </c>
      <c r="D274" s="175">
        <v>948.28</v>
      </c>
      <c r="E274" s="175">
        <v>939.34</v>
      </c>
      <c r="F274" s="175">
        <v>930.39</v>
      </c>
      <c r="G274" s="175">
        <v>921.45</v>
      </c>
      <c r="H274" s="175">
        <v>912.5</v>
      </c>
      <c r="I274" s="175">
        <v>903.55</v>
      </c>
      <c r="J274" s="175">
        <v>894.61</v>
      </c>
      <c r="K274" s="175">
        <v>885.66</v>
      </c>
      <c r="L274" s="175">
        <v>876.72</v>
      </c>
      <c r="M274" s="175">
        <v>867.77</v>
      </c>
      <c r="N274" s="365"/>
      <c r="O274" s="370" t="s">
        <v>209</v>
      </c>
      <c r="P274" s="175">
        <v>966.18</v>
      </c>
      <c r="Q274" s="175">
        <v>957.23</v>
      </c>
      <c r="R274" s="175">
        <v>948.28</v>
      </c>
      <c r="S274" s="175">
        <v>939.34</v>
      </c>
      <c r="T274" s="175">
        <v>930.39</v>
      </c>
      <c r="U274" s="175">
        <v>921.45</v>
      </c>
      <c r="V274" s="175">
        <v>912.5</v>
      </c>
      <c r="W274" s="175">
        <v>903.55</v>
      </c>
      <c r="X274" s="175">
        <v>894.61</v>
      </c>
      <c r="Y274" s="175">
        <v>885.66</v>
      </c>
      <c r="Z274" s="175">
        <v>876.72</v>
      </c>
      <c r="AA274" s="175">
        <v>867.77</v>
      </c>
    </row>
    <row r="275" ht="13.5" customHeight="1">
      <c r="A275" s="370" t="s">
        <v>210</v>
      </c>
      <c r="B275" s="175">
        <v>5868.14</v>
      </c>
      <c r="C275" s="175">
        <v>5859.19</v>
      </c>
      <c r="D275" s="175">
        <v>5850.25</v>
      </c>
      <c r="E275" s="175">
        <v>5841.3</v>
      </c>
      <c r="F275" s="175">
        <v>5832.35</v>
      </c>
      <c r="G275" s="175">
        <v>5823.41</v>
      </c>
      <c r="H275" s="175">
        <v>5814.46</v>
      </c>
      <c r="I275" s="175">
        <v>5805.51</v>
      </c>
      <c r="J275" s="175">
        <v>5796.57</v>
      </c>
      <c r="K275" s="175">
        <v>5787.62</v>
      </c>
      <c r="L275" s="175">
        <v>5778.68</v>
      </c>
      <c r="M275" s="175">
        <v>5769.73</v>
      </c>
      <c r="N275" s="365"/>
      <c r="O275" s="370" t="s">
        <v>210</v>
      </c>
      <c r="P275" s="175">
        <v>5868.14</v>
      </c>
      <c r="Q275" s="175">
        <v>5859.19</v>
      </c>
      <c r="R275" s="175">
        <v>5850.25</v>
      </c>
      <c r="S275" s="175">
        <v>5841.3</v>
      </c>
      <c r="T275" s="175">
        <v>5832.35</v>
      </c>
      <c r="U275" s="175">
        <v>5823.41</v>
      </c>
      <c r="V275" s="175">
        <v>5814.46</v>
      </c>
      <c r="W275" s="175">
        <v>5805.51</v>
      </c>
      <c r="X275" s="175">
        <v>5796.57</v>
      </c>
      <c r="Y275" s="175">
        <v>5787.62</v>
      </c>
      <c r="Z275" s="175">
        <v>5778.68</v>
      </c>
      <c r="AA275" s="175">
        <v>5769.73</v>
      </c>
    </row>
    <row r="276" ht="13.5" customHeight="1">
      <c r="A276" s="370" t="s">
        <v>211</v>
      </c>
      <c r="B276" s="175">
        <v>524509.8</v>
      </c>
      <c r="C276" s="175">
        <v>519607.84</v>
      </c>
      <c r="D276" s="175">
        <v>514705.88</v>
      </c>
      <c r="E276" s="175">
        <v>509803.92</v>
      </c>
      <c r="F276" s="175">
        <v>504901.96</v>
      </c>
      <c r="G276" s="175">
        <v>500000.0</v>
      </c>
      <c r="H276" s="175">
        <v>495098.04</v>
      </c>
      <c r="I276" s="175">
        <v>490196.08</v>
      </c>
      <c r="J276" s="175">
        <v>485294.12</v>
      </c>
      <c r="K276" s="175">
        <v>480392.16</v>
      </c>
      <c r="L276" s="175">
        <v>475490.2</v>
      </c>
      <c r="M276" s="175">
        <v>470588.24</v>
      </c>
      <c r="N276" s="365"/>
      <c r="O276" s="370" t="s">
        <v>211</v>
      </c>
      <c r="P276" s="175">
        <v>524509.8</v>
      </c>
      <c r="Q276" s="175">
        <v>519607.84</v>
      </c>
      <c r="R276" s="175">
        <v>514705.88</v>
      </c>
      <c r="S276" s="175">
        <v>509803.92</v>
      </c>
      <c r="T276" s="175">
        <v>504901.96</v>
      </c>
      <c r="U276" s="175">
        <v>500000.0</v>
      </c>
      <c r="V276" s="175">
        <v>495098.04</v>
      </c>
      <c r="W276" s="175">
        <v>490196.08</v>
      </c>
      <c r="X276" s="175">
        <v>485294.12</v>
      </c>
      <c r="Y276" s="175">
        <v>480392.16</v>
      </c>
      <c r="Z276" s="175">
        <v>475490.2</v>
      </c>
      <c r="AA276" s="175">
        <v>470588.24</v>
      </c>
    </row>
    <row r="277" ht="13.5" customHeight="1">
      <c r="A277" s="188" t="s">
        <v>169</v>
      </c>
      <c r="B277" s="371">
        <v>12540.0</v>
      </c>
      <c r="C277" s="371">
        <v>12571.0</v>
      </c>
      <c r="D277" s="371">
        <v>12601.0</v>
      </c>
      <c r="E277" s="371">
        <v>12632.0</v>
      </c>
      <c r="F277" s="371">
        <v>12663.0</v>
      </c>
      <c r="G277" s="371">
        <v>12693.0</v>
      </c>
      <c r="H277" s="371">
        <v>12724.0</v>
      </c>
      <c r="I277" s="371">
        <v>12754.0</v>
      </c>
      <c r="J277" s="371">
        <v>12785.0</v>
      </c>
      <c r="K277" s="371">
        <v>12816.0</v>
      </c>
      <c r="L277" s="371">
        <v>12844.0</v>
      </c>
      <c r="M277" s="371">
        <v>12875.0</v>
      </c>
      <c r="N277" s="365"/>
      <c r="O277" s="188" t="s">
        <v>169</v>
      </c>
      <c r="P277" s="371">
        <v>12540.0</v>
      </c>
      <c r="Q277" s="371">
        <v>12571.0</v>
      </c>
      <c r="R277" s="371">
        <v>12601.0</v>
      </c>
      <c r="S277" s="371">
        <v>12632.0</v>
      </c>
      <c r="T277" s="371">
        <v>12663.0</v>
      </c>
      <c r="U277" s="371">
        <v>12693.0</v>
      </c>
      <c r="V277" s="371">
        <v>12724.0</v>
      </c>
      <c r="W277" s="371">
        <v>12754.0</v>
      </c>
      <c r="X277" s="371">
        <v>12785.0</v>
      </c>
      <c r="Y277" s="371">
        <v>12816.0</v>
      </c>
      <c r="Z277" s="371">
        <v>12844.0</v>
      </c>
      <c r="AA277" s="371">
        <v>12875.0</v>
      </c>
    </row>
    <row r="278" ht="13.5" customHeight="1">
      <c r="A278" s="370" t="s">
        <v>208</v>
      </c>
      <c r="B278" s="175">
        <v>4901.96</v>
      </c>
      <c r="C278" s="175">
        <v>4901.96</v>
      </c>
      <c r="D278" s="175">
        <v>4901.96</v>
      </c>
      <c r="E278" s="175">
        <v>4901.96</v>
      </c>
      <c r="F278" s="175">
        <v>4901.96</v>
      </c>
      <c r="G278" s="175">
        <v>4901.96</v>
      </c>
      <c r="H278" s="175">
        <v>4901.96</v>
      </c>
      <c r="I278" s="175">
        <v>4901.96</v>
      </c>
      <c r="J278" s="175">
        <v>4901.96</v>
      </c>
      <c r="K278" s="175">
        <v>4901.96</v>
      </c>
      <c r="L278" s="175">
        <v>4901.96</v>
      </c>
      <c r="M278" s="175">
        <v>4901.96</v>
      </c>
      <c r="N278" s="365"/>
      <c r="O278" s="370" t="s">
        <v>208</v>
      </c>
      <c r="P278" s="175">
        <v>4901.96</v>
      </c>
      <c r="Q278" s="175">
        <v>4901.96</v>
      </c>
      <c r="R278" s="175">
        <v>4901.96</v>
      </c>
      <c r="S278" s="175">
        <v>4901.96</v>
      </c>
      <c r="T278" s="175">
        <v>4901.96</v>
      </c>
      <c r="U278" s="175">
        <v>4901.96</v>
      </c>
      <c r="V278" s="175">
        <v>4901.96</v>
      </c>
      <c r="W278" s="175">
        <v>4901.96</v>
      </c>
      <c r="X278" s="175">
        <v>4901.96</v>
      </c>
      <c r="Y278" s="175">
        <v>4901.96</v>
      </c>
      <c r="Z278" s="175">
        <v>4901.96</v>
      </c>
      <c r="AA278" s="175">
        <v>4901.96</v>
      </c>
    </row>
    <row r="279" ht="13.5" customHeight="1">
      <c r="A279" s="370" t="s">
        <v>209</v>
      </c>
      <c r="B279" s="175">
        <v>858.82</v>
      </c>
      <c r="C279" s="175">
        <v>849.88</v>
      </c>
      <c r="D279" s="175">
        <v>840.93</v>
      </c>
      <c r="E279" s="175">
        <v>831.99</v>
      </c>
      <c r="F279" s="175">
        <v>823.04</v>
      </c>
      <c r="G279" s="175">
        <v>814.09</v>
      </c>
      <c r="H279" s="175">
        <v>805.15</v>
      </c>
      <c r="I279" s="175">
        <v>796.2</v>
      </c>
      <c r="J279" s="175">
        <v>787.25</v>
      </c>
      <c r="K279" s="175">
        <v>778.31</v>
      </c>
      <c r="L279" s="175">
        <v>769.36</v>
      </c>
      <c r="M279" s="175">
        <v>760.42</v>
      </c>
      <c r="N279" s="365"/>
      <c r="O279" s="370" t="s">
        <v>209</v>
      </c>
      <c r="P279" s="175">
        <v>858.82</v>
      </c>
      <c r="Q279" s="175">
        <v>849.88</v>
      </c>
      <c r="R279" s="175">
        <v>840.93</v>
      </c>
      <c r="S279" s="175">
        <v>831.99</v>
      </c>
      <c r="T279" s="175">
        <v>823.04</v>
      </c>
      <c r="U279" s="175">
        <v>814.09</v>
      </c>
      <c r="V279" s="175">
        <v>805.15</v>
      </c>
      <c r="W279" s="175">
        <v>796.2</v>
      </c>
      <c r="X279" s="175">
        <v>787.25</v>
      </c>
      <c r="Y279" s="175">
        <v>778.31</v>
      </c>
      <c r="Z279" s="175">
        <v>769.36</v>
      </c>
      <c r="AA279" s="175">
        <v>760.42</v>
      </c>
    </row>
    <row r="280" ht="13.5" customHeight="1">
      <c r="A280" s="370" t="s">
        <v>210</v>
      </c>
      <c r="B280" s="175">
        <v>5760.78</v>
      </c>
      <c r="C280" s="175">
        <v>5751.84</v>
      </c>
      <c r="D280" s="175">
        <v>5742.89</v>
      </c>
      <c r="E280" s="175">
        <v>5733.95</v>
      </c>
      <c r="F280" s="175">
        <v>5725.0</v>
      </c>
      <c r="G280" s="175">
        <v>5716.05</v>
      </c>
      <c r="H280" s="175">
        <v>5707.11</v>
      </c>
      <c r="I280" s="175">
        <v>5698.16</v>
      </c>
      <c r="J280" s="175">
        <v>5689.22</v>
      </c>
      <c r="K280" s="175">
        <v>5680.27</v>
      </c>
      <c r="L280" s="175">
        <v>5671.32</v>
      </c>
      <c r="M280" s="175">
        <v>5662.38</v>
      </c>
      <c r="N280" s="365"/>
      <c r="O280" s="370" t="s">
        <v>210</v>
      </c>
      <c r="P280" s="175">
        <v>5760.78</v>
      </c>
      <c r="Q280" s="175">
        <v>5751.84</v>
      </c>
      <c r="R280" s="175">
        <v>5742.89</v>
      </c>
      <c r="S280" s="175">
        <v>5733.95</v>
      </c>
      <c r="T280" s="175">
        <v>5725.0</v>
      </c>
      <c r="U280" s="175">
        <v>5716.05</v>
      </c>
      <c r="V280" s="175">
        <v>5707.11</v>
      </c>
      <c r="W280" s="175">
        <v>5698.16</v>
      </c>
      <c r="X280" s="175">
        <v>5689.22</v>
      </c>
      <c r="Y280" s="175">
        <v>5680.27</v>
      </c>
      <c r="Z280" s="175">
        <v>5671.32</v>
      </c>
      <c r="AA280" s="175">
        <v>5662.38</v>
      </c>
    </row>
    <row r="281" ht="13.5" customHeight="1">
      <c r="A281" s="370" t="s">
        <v>211</v>
      </c>
      <c r="B281" s="175">
        <v>465686.27</v>
      </c>
      <c r="C281" s="175">
        <v>460784.31</v>
      </c>
      <c r="D281" s="175">
        <v>455882.35</v>
      </c>
      <c r="E281" s="175">
        <v>450980.39</v>
      </c>
      <c r="F281" s="175">
        <v>446078.43</v>
      </c>
      <c r="G281" s="175">
        <v>441176.47</v>
      </c>
      <c r="H281" s="175">
        <v>436274.51</v>
      </c>
      <c r="I281" s="175">
        <v>431372.55</v>
      </c>
      <c r="J281" s="175">
        <v>426470.59</v>
      </c>
      <c r="K281" s="175">
        <v>421568.63</v>
      </c>
      <c r="L281" s="175">
        <v>416666.67</v>
      </c>
      <c r="M281" s="175">
        <v>411764.71</v>
      </c>
      <c r="N281" s="365"/>
      <c r="O281" s="370" t="s">
        <v>211</v>
      </c>
      <c r="P281" s="175">
        <v>465686.27</v>
      </c>
      <c r="Q281" s="175">
        <v>460784.31</v>
      </c>
      <c r="R281" s="175">
        <v>455882.35</v>
      </c>
      <c r="S281" s="175">
        <v>450980.39</v>
      </c>
      <c r="T281" s="175">
        <v>446078.43</v>
      </c>
      <c r="U281" s="175">
        <v>441176.47</v>
      </c>
      <c r="V281" s="175">
        <v>436274.51</v>
      </c>
      <c r="W281" s="175">
        <v>431372.55</v>
      </c>
      <c r="X281" s="175">
        <v>426470.59</v>
      </c>
      <c r="Y281" s="175">
        <v>421568.63</v>
      </c>
      <c r="Z281" s="175">
        <v>416666.67</v>
      </c>
      <c r="AA281" s="175">
        <v>411764.71</v>
      </c>
    </row>
    <row r="282" ht="13.5" customHeight="1">
      <c r="A282" s="188" t="s">
        <v>169</v>
      </c>
      <c r="B282" s="369">
        <v>11079.0</v>
      </c>
      <c r="C282" s="369">
        <v>11110.0</v>
      </c>
      <c r="D282" s="369">
        <v>11140.0</v>
      </c>
      <c r="E282" s="369">
        <v>11171.0</v>
      </c>
      <c r="F282" s="369">
        <v>11202.0</v>
      </c>
      <c r="G282" s="369">
        <v>11232.0</v>
      </c>
      <c r="H282" s="369">
        <v>11263.0</v>
      </c>
      <c r="I282" s="369">
        <v>11293.0</v>
      </c>
      <c r="J282" s="369">
        <v>11324.0</v>
      </c>
      <c r="K282" s="369">
        <v>11355.0</v>
      </c>
      <c r="L282" s="369">
        <v>11383.0</v>
      </c>
      <c r="M282" s="369">
        <v>11414.0</v>
      </c>
      <c r="N282" s="365"/>
      <c r="O282" s="188" t="s">
        <v>169</v>
      </c>
      <c r="P282" s="369">
        <v>11079.0</v>
      </c>
      <c r="Q282" s="369">
        <v>11110.0</v>
      </c>
      <c r="R282" s="369">
        <v>11140.0</v>
      </c>
      <c r="S282" s="369">
        <v>11171.0</v>
      </c>
      <c r="T282" s="369">
        <v>11202.0</v>
      </c>
      <c r="U282" s="369">
        <v>11232.0</v>
      </c>
      <c r="V282" s="369">
        <v>11263.0</v>
      </c>
      <c r="W282" s="369">
        <v>11293.0</v>
      </c>
      <c r="X282" s="369">
        <v>11324.0</v>
      </c>
      <c r="Y282" s="369">
        <v>11355.0</v>
      </c>
      <c r="Z282" s="369">
        <v>11383.0</v>
      </c>
      <c r="AA282" s="369">
        <v>11414.0</v>
      </c>
    </row>
    <row r="283" ht="13.5" customHeight="1">
      <c r="A283" s="370" t="s">
        <v>208</v>
      </c>
      <c r="B283" s="175">
        <v>4901.96</v>
      </c>
      <c r="C283" s="175">
        <v>4901.96</v>
      </c>
      <c r="D283" s="175">
        <v>4901.96</v>
      </c>
      <c r="E283" s="175">
        <v>4901.96</v>
      </c>
      <c r="F283" s="175">
        <v>4901.96</v>
      </c>
      <c r="G283" s="175">
        <v>4901.96</v>
      </c>
      <c r="H283" s="175">
        <v>4901.96</v>
      </c>
      <c r="I283" s="175">
        <v>4901.96</v>
      </c>
      <c r="J283" s="175">
        <v>4901.96</v>
      </c>
      <c r="K283" s="175">
        <v>4901.96</v>
      </c>
      <c r="L283" s="175">
        <v>4901.96</v>
      </c>
      <c r="M283" s="175">
        <v>4901.96</v>
      </c>
      <c r="N283" s="365"/>
      <c r="O283" s="370" t="s">
        <v>208</v>
      </c>
      <c r="P283" s="175">
        <v>4901.96</v>
      </c>
      <c r="Q283" s="175">
        <v>4901.96</v>
      </c>
      <c r="R283" s="175">
        <v>4901.96</v>
      </c>
      <c r="S283" s="175">
        <v>4901.96</v>
      </c>
      <c r="T283" s="175">
        <v>4901.96</v>
      </c>
      <c r="U283" s="175">
        <v>4901.96</v>
      </c>
      <c r="V283" s="175">
        <v>4901.96</v>
      </c>
      <c r="W283" s="175">
        <v>4901.96</v>
      </c>
      <c r="X283" s="175">
        <v>4901.96</v>
      </c>
      <c r="Y283" s="175">
        <v>4901.96</v>
      </c>
      <c r="Z283" s="175">
        <v>4901.96</v>
      </c>
      <c r="AA283" s="175">
        <v>4901.96</v>
      </c>
    </row>
    <row r="284" ht="13.5" customHeight="1">
      <c r="A284" s="370" t="s">
        <v>209</v>
      </c>
      <c r="B284" s="175">
        <v>1288.24</v>
      </c>
      <c r="C284" s="175">
        <v>1279.29</v>
      </c>
      <c r="D284" s="175">
        <v>1270.34</v>
      </c>
      <c r="E284" s="175">
        <v>1261.4</v>
      </c>
      <c r="F284" s="175">
        <v>1252.45</v>
      </c>
      <c r="G284" s="175">
        <v>1243.5</v>
      </c>
      <c r="H284" s="175">
        <v>1234.56</v>
      </c>
      <c r="I284" s="175">
        <v>1225.61</v>
      </c>
      <c r="J284" s="175">
        <v>1216.67</v>
      </c>
      <c r="K284" s="175">
        <v>1207.72</v>
      </c>
      <c r="L284" s="175">
        <v>1198.77</v>
      </c>
      <c r="M284" s="175">
        <v>1189.83</v>
      </c>
      <c r="N284" s="365"/>
      <c r="O284" s="370" t="s">
        <v>209</v>
      </c>
      <c r="P284" s="175">
        <v>1288.24</v>
      </c>
      <c r="Q284" s="175">
        <v>1279.29</v>
      </c>
      <c r="R284" s="175">
        <v>1270.34</v>
      </c>
      <c r="S284" s="175">
        <v>1261.4</v>
      </c>
      <c r="T284" s="175">
        <v>1252.45</v>
      </c>
      <c r="U284" s="175">
        <v>1243.5</v>
      </c>
      <c r="V284" s="175">
        <v>1234.56</v>
      </c>
      <c r="W284" s="175">
        <v>1225.61</v>
      </c>
      <c r="X284" s="175">
        <v>1216.67</v>
      </c>
      <c r="Y284" s="175">
        <v>1207.72</v>
      </c>
      <c r="Z284" s="175">
        <v>1198.77</v>
      </c>
      <c r="AA284" s="175">
        <v>1189.83</v>
      </c>
    </row>
    <row r="285" ht="13.5" customHeight="1">
      <c r="A285" s="370" t="s">
        <v>210</v>
      </c>
      <c r="B285" s="175">
        <v>6190.2</v>
      </c>
      <c r="C285" s="175">
        <v>6181.25</v>
      </c>
      <c r="D285" s="175">
        <v>6172.3</v>
      </c>
      <c r="E285" s="175">
        <v>6163.36</v>
      </c>
      <c r="F285" s="175">
        <v>6154.41</v>
      </c>
      <c r="G285" s="175">
        <v>6145.47</v>
      </c>
      <c r="H285" s="175">
        <v>6136.52</v>
      </c>
      <c r="I285" s="175">
        <v>6127.57</v>
      </c>
      <c r="J285" s="175">
        <v>6118.63</v>
      </c>
      <c r="K285" s="175">
        <v>6109.68</v>
      </c>
      <c r="L285" s="175">
        <v>6100.74</v>
      </c>
      <c r="M285" s="175">
        <v>6091.79</v>
      </c>
      <c r="N285" s="365"/>
      <c r="O285" s="370" t="s">
        <v>210</v>
      </c>
      <c r="P285" s="175">
        <v>6190.2</v>
      </c>
      <c r="Q285" s="175">
        <v>6181.25</v>
      </c>
      <c r="R285" s="175">
        <v>6172.3</v>
      </c>
      <c r="S285" s="175">
        <v>6163.36</v>
      </c>
      <c r="T285" s="175">
        <v>6154.41</v>
      </c>
      <c r="U285" s="175">
        <v>6145.47</v>
      </c>
      <c r="V285" s="175">
        <v>6136.52</v>
      </c>
      <c r="W285" s="175">
        <v>6127.57</v>
      </c>
      <c r="X285" s="175">
        <v>6118.63</v>
      </c>
      <c r="Y285" s="175">
        <v>6109.68</v>
      </c>
      <c r="Z285" s="175">
        <v>6100.74</v>
      </c>
      <c r="AA285" s="175">
        <v>6091.79</v>
      </c>
    </row>
    <row r="286" ht="13.5" customHeight="1">
      <c r="A286" s="370" t="s">
        <v>211</v>
      </c>
      <c r="B286" s="175">
        <v>700980.39</v>
      </c>
      <c r="C286" s="175">
        <v>696078.43</v>
      </c>
      <c r="D286" s="175">
        <v>691176.47</v>
      </c>
      <c r="E286" s="175">
        <v>686274.51</v>
      </c>
      <c r="F286" s="175">
        <v>681372.55</v>
      </c>
      <c r="G286" s="175">
        <v>676470.59</v>
      </c>
      <c r="H286" s="175">
        <v>671568.63</v>
      </c>
      <c r="I286" s="175">
        <v>666666.67</v>
      </c>
      <c r="J286" s="175">
        <v>661764.71</v>
      </c>
      <c r="K286" s="175">
        <v>656862.75</v>
      </c>
      <c r="L286" s="175">
        <v>651960.78</v>
      </c>
      <c r="M286" s="175">
        <v>647058.82</v>
      </c>
      <c r="N286" s="365"/>
      <c r="O286" s="370" t="s">
        <v>211</v>
      </c>
      <c r="P286" s="175">
        <v>700980.39</v>
      </c>
      <c r="Q286" s="175">
        <v>696078.43</v>
      </c>
      <c r="R286" s="175">
        <v>691176.47</v>
      </c>
      <c r="S286" s="175">
        <v>686274.51</v>
      </c>
      <c r="T286" s="175">
        <v>681372.55</v>
      </c>
      <c r="U286" s="175">
        <v>676470.59</v>
      </c>
      <c r="V286" s="175">
        <v>671568.63</v>
      </c>
      <c r="W286" s="175">
        <v>666666.67</v>
      </c>
      <c r="X286" s="175">
        <v>661764.71</v>
      </c>
      <c r="Y286" s="175">
        <v>656862.75</v>
      </c>
      <c r="Z286" s="175">
        <v>651960.78</v>
      </c>
      <c r="AA286" s="175">
        <v>647058.82</v>
      </c>
    </row>
    <row r="287" ht="13.5" customHeight="1">
      <c r="A287" s="188" t="s">
        <v>169</v>
      </c>
      <c r="B287" s="369">
        <v>11444.0</v>
      </c>
      <c r="C287" s="369">
        <v>11475.0</v>
      </c>
      <c r="D287" s="369">
        <v>11505.0</v>
      </c>
      <c r="E287" s="369">
        <v>11536.0</v>
      </c>
      <c r="F287" s="369">
        <v>11567.0</v>
      </c>
      <c r="G287" s="369">
        <v>11597.0</v>
      </c>
      <c r="H287" s="369">
        <v>11628.0</v>
      </c>
      <c r="I287" s="369">
        <v>11658.0</v>
      </c>
      <c r="J287" s="369">
        <v>11689.0</v>
      </c>
      <c r="K287" s="369">
        <v>11720.0</v>
      </c>
      <c r="L287" s="369">
        <v>11749.0</v>
      </c>
      <c r="M287" s="369">
        <v>11780.0</v>
      </c>
      <c r="N287" s="365"/>
      <c r="O287" s="188" t="s">
        <v>169</v>
      </c>
      <c r="P287" s="369">
        <v>11444.0</v>
      </c>
      <c r="Q287" s="369">
        <v>11475.0</v>
      </c>
      <c r="R287" s="369">
        <v>11505.0</v>
      </c>
      <c r="S287" s="369">
        <v>11536.0</v>
      </c>
      <c r="T287" s="369">
        <v>11567.0</v>
      </c>
      <c r="U287" s="369">
        <v>11597.0</v>
      </c>
      <c r="V287" s="369">
        <v>11628.0</v>
      </c>
      <c r="W287" s="369">
        <v>11658.0</v>
      </c>
      <c r="X287" s="369">
        <v>11689.0</v>
      </c>
      <c r="Y287" s="369">
        <v>11720.0</v>
      </c>
      <c r="Z287" s="369">
        <v>11749.0</v>
      </c>
      <c r="AA287" s="369">
        <v>11780.0</v>
      </c>
    </row>
    <row r="288" ht="13.5" customHeight="1">
      <c r="A288" s="370" t="s">
        <v>208</v>
      </c>
      <c r="B288" s="175">
        <v>4901.96</v>
      </c>
      <c r="C288" s="175">
        <v>4901.96</v>
      </c>
      <c r="D288" s="175">
        <v>4901.96</v>
      </c>
      <c r="E288" s="175">
        <v>4901.96</v>
      </c>
      <c r="F288" s="175">
        <v>4901.96</v>
      </c>
      <c r="G288" s="175">
        <v>4901.96</v>
      </c>
      <c r="H288" s="175">
        <v>4901.96</v>
      </c>
      <c r="I288" s="175">
        <v>4901.96</v>
      </c>
      <c r="J288" s="175">
        <v>4901.96</v>
      </c>
      <c r="K288" s="175">
        <v>4901.96</v>
      </c>
      <c r="L288" s="175">
        <v>4901.96</v>
      </c>
      <c r="M288" s="175">
        <v>4901.96</v>
      </c>
      <c r="N288" s="365"/>
      <c r="O288" s="370" t="s">
        <v>208</v>
      </c>
      <c r="P288" s="175">
        <v>4901.96</v>
      </c>
      <c r="Q288" s="175">
        <v>4901.96</v>
      </c>
      <c r="R288" s="175">
        <v>4901.96</v>
      </c>
      <c r="S288" s="175">
        <v>4901.96</v>
      </c>
      <c r="T288" s="175">
        <v>4901.96</v>
      </c>
      <c r="U288" s="175">
        <v>4901.96</v>
      </c>
      <c r="V288" s="175">
        <v>4901.96</v>
      </c>
      <c r="W288" s="175">
        <v>4901.96</v>
      </c>
      <c r="X288" s="175">
        <v>4901.96</v>
      </c>
      <c r="Y288" s="175">
        <v>4901.96</v>
      </c>
      <c r="Z288" s="175">
        <v>4901.96</v>
      </c>
      <c r="AA288" s="175">
        <v>4901.96</v>
      </c>
    </row>
    <row r="289" ht="13.5" customHeight="1">
      <c r="A289" s="370" t="s">
        <v>209</v>
      </c>
      <c r="B289" s="175">
        <v>1180.88</v>
      </c>
      <c r="C289" s="175">
        <v>1171.94</v>
      </c>
      <c r="D289" s="175">
        <v>1162.99</v>
      </c>
      <c r="E289" s="175">
        <v>1154.04</v>
      </c>
      <c r="F289" s="175">
        <v>1145.1</v>
      </c>
      <c r="G289" s="175">
        <v>1136.15</v>
      </c>
      <c r="H289" s="175">
        <v>1127.21</v>
      </c>
      <c r="I289" s="175">
        <v>1118.26</v>
      </c>
      <c r="J289" s="175">
        <v>1109.31</v>
      </c>
      <c r="K289" s="175">
        <v>1100.37</v>
      </c>
      <c r="L289" s="175">
        <v>1091.42</v>
      </c>
      <c r="M289" s="175">
        <v>1082.48</v>
      </c>
      <c r="N289" s="365"/>
      <c r="O289" s="370" t="s">
        <v>209</v>
      </c>
      <c r="P289" s="175">
        <v>1180.88</v>
      </c>
      <c r="Q289" s="175">
        <v>1171.94</v>
      </c>
      <c r="R289" s="175">
        <v>1162.99</v>
      </c>
      <c r="S289" s="175">
        <v>1154.04</v>
      </c>
      <c r="T289" s="175">
        <v>1145.1</v>
      </c>
      <c r="U289" s="175">
        <v>1136.15</v>
      </c>
      <c r="V289" s="175">
        <v>1127.21</v>
      </c>
      <c r="W289" s="175">
        <v>1118.26</v>
      </c>
      <c r="X289" s="175">
        <v>1109.31</v>
      </c>
      <c r="Y289" s="175">
        <v>1100.37</v>
      </c>
      <c r="Z289" s="175">
        <v>1091.42</v>
      </c>
      <c r="AA289" s="175">
        <v>1082.48</v>
      </c>
    </row>
    <row r="290" ht="13.5" customHeight="1">
      <c r="A290" s="370" t="s">
        <v>210</v>
      </c>
      <c r="B290" s="175">
        <v>6082.84</v>
      </c>
      <c r="C290" s="175">
        <v>6073.9</v>
      </c>
      <c r="D290" s="175">
        <v>6064.95</v>
      </c>
      <c r="E290" s="175">
        <v>6056.0</v>
      </c>
      <c r="F290" s="175">
        <v>6047.06</v>
      </c>
      <c r="G290" s="175">
        <v>6038.11</v>
      </c>
      <c r="H290" s="175">
        <v>6029.17</v>
      </c>
      <c r="I290" s="175">
        <v>6020.22</v>
      </c>
      <c r="J290" s="175">
        <v>6011.27</v>
      </c>
      <c r="K290" s="175">
        <v>6002.33</v>
      </c>
      <c r="L290" s="175">
        <v>5993.38</v>
      </c>
      <c r="M290" s="175">
        <v>5984.44</v>
      </c>
      <c r="N290" s="365"/>
      <c r="O290" s="370" t="s">
        <v>210</v>
      </c>
      <c r="P290" s="175">
        <v>6082.84</v>
      </c>
      <c r="Q290" s="175">
        <v>6073.9</v>
      </c>
      <c r="R290" s="175">
        <v>6064.95</v>
      </c>
      <c r="S290" s="175">
        <v>6056.0</v>
      </c>
      <c r="T290" s="175">
        <v>6047.06</v>
      </c>
      <c r="U290" s="175">
        <v>6038.11</v>
      </c>
      <c r="V290" s="175">
        <v>6029.17</v>
      </c>
      <c r="W290" s="175">
        <v>6020.22</v>
      </c>
      <c r="X290" s="175">
        <v>6011.27</v>
      </c>
      <c r="Y290" s="175">
        <v>6002.33</v>
      </c>
      <c r="Z290" s="175">
        <v>5993.38</v>
      </c>
      <c r="AA290" s="175">
        <v>5984.44</v>
      </c>
    </row>
    <row r="291" ht="13.5" customHeight="1">
      <c r="A291" s="370" t="s">
        <v>211</v>
      </c>
      <c r="B291" s="175">
        <v>642156.86</v>
      </c>
      <c r="C291" s="175">
        <v>637254.9</v>
      </c>
      <c r="D291" s="175">
        <v>632352.94</v>
      </c>
      <c r="E291" s="175">
        <v>627450.98</v>
      </c>
      <c r="F291" s="175">
        <v>622549.02</v>
      </c>
      <c r="G291" s="175">
        <v>617647.06</v>
      </c>
      <c r="H291" s="175">
        <v>612745.1</v>
      </c>
      <c r="I291" s="175">
        <v>607843.14</v>
      </c>
      <c r="J291" s="175">
        <v>602941.18</v>
      </c>
      <c r="K291" s="175">
        <v>598039.22</v>
      </c>
      <c r="L291" s="175">
        <v>593137.25</v>
      </c>
      <c r="M291" s="175">
        <v>588235.29</v>
      </c>
      <c r="N291" s="365"/>
      <c r="O291" s="370" t="s">
        <v>211</v>
      </c>
      <c r="P291" s="175">
        <v>642156.86</v>
      </c>
      <c r="Q291" s="175">
        <v>637254.9</v>
      </c>
      <c r="R291" s="175">
        <v>632352.94</v>
      </c>
      <c r="S291" s="175">
        <v>627450.98</v>
      </c>
      <c r="T291" s="175">
        <v>622549.02</v>
      </c>
      <c r="U291" s="175">
        <v>617647.06</v>
      </c>
      <c r="V291" s="175">
        <v>612745.1</v>
      </c>
      <c r="W291" s="175">
        <v>607843.14</v>
      </c>
      <c r="X291" s="175">
        <v>602941.18</v>
      </c>
      <c r="Y291" s="175">
        <v>598039.22</v>
      </c>
      <c r="Z291" s="175">
        <v>593137.25</v>
      </c>
      <c r="AA291" s="175">
        <v>588235.29</v>
      </c>
    </row>
    <row r="292" ht="13.5" customHeight="1">
      <c r="A292" s="188" t="s">
        <v>169</v>
      </c>
      <c r="B292" s="369">
        <v>11810.0</v>
      </c>
      <c r="C292" s="369">
        <v>11841.0</v>
      </c>
      <c r="D292" s="369">
        <v>11871.0</v>
      </c>
      <c r="E292" s="369">
        <v>11902.0</v>
      </c>
      <c r="F292" s="369">
        <v>11933.0</v>
      </c>
      <c r="G292" s="369">
        <v>11963.0</v>
      </c>
      <c r="H292" s="369">
        <v>11994.0</v>
      </c>
      <c r="I292" s="369">
        <v>12024.0</v>
      </c>
      <c r="J292" s="369">
        <v>12055.0</v>
      </c>
      <c r="K292" s="369">
        <v>12086.0</v>
      </c>
      <c r="L292" s="369">
        <v>12114.0</v>
      </c>
      <c r="M292" s="369">
        <v>12145.0</v>
      </c>
      <c r="N292" s="365"/>
      <c r="O292" s="188" t="s">
        <v>169</v>
      </c>
      <c r="P292" s="369">
        <v>11810.0</v>
      </c>
      <c r="Q292" s="369">
        <v>11841.0</v>
      </c>
      <c r="R292" s="369">
        <v>11871.0</v>
      </c>
      <c r="S292" s="369">
        <v>11902.0</v>
      </c>
      <c r="T292" s="369">
        <v>11933.0</v>
      </c>
      <c r="U292" s="369">
        <v>11963.0</v>
      </c>
      <c r="V292" s="369">
        <v>11994.0</v>
      </c>
      <c r="W292" s="369">
        <v>12024.0</v>
      </c>
      <c r="X292" s="369">
        <v>12055.0</v>
      </c>
      <c r="Y292" s="369">
        <v>12086.0</v>
      </c>
      <c r="Z292" s="369">
        <v>12114.0</v>
      </c>
      <c r="AA292" s="369">
        <v>12145.0</v>
      </c>
    </row>
    <row r="293" ht="13.5" customHeight="1">
      <c r="A293" s="370" t="s">
        <v>208</v>
      </c>
      <c r="B293" s="175">
        <v>4901.96</v>
      </c>
      <c r="C293" s="175">
        <v>4901.96</v>
      </c>
      <c r="D293" s="175">
        <v>4901.96</v>
      </c>
      <c r="E293" s="175">
        <v>4901.96</v>
      </c>
      <c r="F293" s="175">
        <v>4901.96</v>
      </c>
      <c r="G293" s="175">
        <v>4901.96</v>
      </c>
      <c r="H293" s="175">
        <v>4901.96</v>
      </c>
      <c r="I293" s="175">
        <v>4901.96</v>
      </c>
      <c r="J293" s="175">
        <v>4901.96</v>
      </c>
      <c r="K293" s="175">
        <v>4901.96</v>
      </c>
      <c r="L293" s="175">
        <v>4901.96</v>
      </c>
      <c r="M293" s="175">
        <v>4901.96</v>
      </c>
      <c r="N293" s="365"/>
      <c r="O293" s="370" t="s">
        <v>208</v>
      </c>
      <c r="P293" s="175">
        <v>4901.96</v>
      </c>
      <c r="Q293" s="175">
        <v>4901.96</v>
      </c>
      <c r="R293" s="175">
        <v>4901.96</v>
      </c>
      <c r="S293" s="175">
        <v>4901.96</v>
      </c>
      <c r="T293" s="175">
        <v>4901.96</v>
      </c>
      <c r="U293" s="175">
        <v>4901.96</v>
      </c>
      <c r="V293" s="175">
        <v>4901.96</v>
      </c>
      <c r="W293" s="175">
        <v>4901.96</v>
      </c>
      <c r="X293" s="175">
        <v>4901.96</v>
      </c>
      <c r="Y293" s="175">
        <v>4901.96</v>
      </c>
      <c r="Z293" s="175">
        <v>4901.96</v>
      </c>
      <c r="AA293" s="175">
        <v>4901.96</v>
      </c>
    </row>
    <row r="294" ht="13.5" customHeight="1">
      <c r="A294" s="370" t="s">
        <v>209</v>
      </c>
      <c r="B294" s="175">
        <v>1073.53</v>
      </c>
      <c r="C294" s="175">
        <v>1064.58</v>
      </c>
      <c r="D294" s="175">
        <v>1055.64</v>
      </c>
      <c r="E294" s="175">
        <v>1046.69</v>
      </c>
      <c r="F294" s="175">
        <v>1037.75</v>
      </c>
      <c r="G294" s="175">
        <v>1028.8</v>
      </c>
      <c r="H294" s="175">
        <v>1019.85</v>
      </c>
      <c r="I294" s="175">
        <v>1010.91</v>
      </c>
      <c r="J294" s="175">
        <v>1001.96</v>
      </c>
      <c r="K294" s="175">
        <v>993.01</v>
      </c>
      <c r="L294" s="175">
        <v>984.07</v>
      </c>
      <c r="M294" s="175">
        <v>975.12</v>
      </c>
      <c r="N294" s="365"/>
      <c r="O294" s="370" t="s">
        <v>209</v>
      </c>
      <c r="P294" s="175">
        <v>1073.53</v>
      </c>
      <c r="Q294" s="175">
        <v>1064.58</v>
      </c>
      <c r="R294" s="175">
        <v>1055.64</v>
      </c>
      <c r="S294" s="175">
        <v>1046.69</v>
      </c>
      <c r="T294" s="175">
        <v>1037.75</v>
      </c>
      <c r="U294" s="175">
        <v>1028.8</v>
      </c>
      <c r="V294" s="175">
        <v>1019.85</v>
      </c>
      <c r="W294" s="175">
        <v>1010.91</v>
      </c>
      <c r="X294" s="175">
        <v>1001.96</v>
      </c>
      <c r="Y294" s="175">
        <v>993.01</v>
      </c>
      <c r="Z294" s="175">
        <v>984.07</v>
      </c>
      <c r="AA294" s="175">
        <v>975.12</v>
      </c>
    </row>
    <row r="295" ht="13.5" customHeight="1">
      <c r="A295" s="370" t="s">
        <v>210</v>
      </c>
      <c r="B295" s="175">
        <v>5975.49</v>
      </c>
      <c r="C295" s="175">
        <v>5966.54</v>
      </c>
      <c r="D295" s="175">
        <v>5957.6</v>
      </c>
      <c r="E295" s="175">
        <v>5948.65</v>
      </c>
      <c r="F295" s="175">
        <v>5939.71</v>
      </c>
      <c r="G295" s="175">
        <v>5930.76</v>
      </c>
      <c r="H295" s="175">
        <v>5921.81</v>
      </c>
      <c r="I295" s="175">
        <v>5912.87</v>
      </c>
      <c r="J295" s="175">
        <v>5903.92</v>
      </c>
      <c r="K295" s="175">
        <v>5894.98</v>
      </c>
      <c r="L295" s="175">
        <v>5886.03</v>
      </c>
      <c r="M295" s="175">
        <v>5877.08</v>
      </c>
      <c r="N295" s="365"/>
      <c r="O295" s="370" t="s">
        <v>210</v>
      </c>
      <c r="P295" s="175">
        <v>5975.49</v>
      </c>
      <c r="Q295" s="175">
        <v>5966.54</v>
      </c>
      <c r="R295" s="175">
        <v>5957.6</v>
      </c>
      <c r="S295" s="175">
        <v>5948.65</v>
      </c>
      <c r="T295" s="175">
        <v>5939.71</v>
      </c>
      <c r="U295" s="175">
        <v>5930.76</v>
      </c>
      <c r="V295" s="175">
        <v>5921.81</v>
      </c>
      <c r="W295" s="175">
        <v>5912.87</v>
      </c>
      <c r="X295" s="175">
        <v>5903.92</v>
      </c>
      <c r="Y295" s="175">
        <v>5894.98</v>
      </c>
      <c r="Z295" s="175">
        <v>5886.03</v>
      </c>
      <c r="AA295" s="175">
        <v>5877.08</v>
      </c>
    </row>
    <row r="296" ht="13.5" customHeight="1">
      <c r="A296" s="370" t="s">
        <v>211</v>
      </c>
      <c r="B296" s="175">
        <v>583333.33</v>
      </c>
      <c r="C296" s="175">
        <v>578431.37</v>
      </c>
      <c r="D296" s="175">
        <v>573529.41</v>
      </c>
      <c r="E296" s="175">
        <v>568627.45</v>
      </c>
      <c r="F296" s="175">
        <v>563725.49</v>
      </c>
      <c r="G296" s="175">
        <v>558823.53</v>
      </c>
      <c r="H296" s="175">
        <v>553921.57</v>
      </c>
      <c r="I296" s="175">
        <v>549019.61</v>
      </c>
      <c r="J296" s="175">
        <v>544117.65</v>
      </c>
      <c r="K296" s="175">
        <v>539215.69</v>
      </c>
      <c r="L296" s="175">
        <v>534313.73</v>
      </c>
      <c r="M296" s="175">
        <v>529411.76</v>
      </c>
      <c r="N296" s="365"/>
      <c r="O296" s="370" t="s">
        <v>211</v>
      </c>
      <c r="P296" s="175">
        <v>583333.33</v>
      </c>
      <c r="Q296" s="175">
        <v>578431.37</v>
      </c>
      <c r="R296" s="175">
        <v>573529.41</v>
      </c>
      <c r="S296" s="175">
        <v>568627.45</v>
      </c>
      <c r="T296" s="175">
        <v>563725.49</v>
      </c>
      <c r="U296" s="175">
        <v>558823.53</v>
      </c>
      <c r="V296" s="175">
        <v>553921.57</v>
      </c>
      <c r="W296" s="175">
        <v>549019.61</v>
      </c>
      <c r="X296" s="175">
        <v>544117.65</v>
      </c>
      <c r="Y296" s="175">
        <v>539215.69</v>
      </c>
      <c r="Z296" s="175">
        <v>534313.73</v>
      </c>
      <c r="AA296" s="175">
        <v>529411.76</v>
      </c>
    </row>
    <row r="297" ht="13.5" customHeight="1">
      <c r="A297" s="188" t="s">
        <v>169</v>
      </c>
      <c r="B297" s="369">
        <v>12175.0</v>
      </c>
      <c r="C297" s="369">
        <v>12206.0</v>
      </c>
      <c r="D297" s="369">
        <v>12236.0</v>
      </c>
      <c r="E297" s="369">
        <v>12267.0</v>
      </c>
      <c r="F297" s="369">
        <v>12298.0</v>
      </c>
      <c r="G297" s="369">
        <v>12328.0</v>
      </c>
      <c r="H297" s="369">
        <v>12359.0</v>
      </c>
      <c r="I297" s="369">
        <v>12389.0</v>
      </c>
      <c r="J297" s="369">
        <v>12420.0</v>
      </c>
      <c r="K297" s="369">
        <v>12451.0</v>
      </c>
      <c r="L297" s="369">
        <v>12479.0</v>
      </c>
      <c r="M297" s="369">
        <v>12510.0</v>
      </c>
      <c r="N297" s="365"/>
      <c r="O297" s="188" t="s">
        <v>169</v>
      </c>
      <c r="P297" s="369">
        <v>12175.0</v>
      </c>
      <c r="Q297" s="369">
        <v>12206.0</v>
      </c>
      <c r="R297" s="369">
        <v>12236.0</v>
      </c>
      <c r="S297" s="369">
        <v>12267.0</v>
      </c>
      <c r="T297" s="369">
        <v>12298.0</v>
      </c>
      <c r="U297" s="369">
        <v>12328.0</v>
      </c>
      <c r="V297" s="369">
        <v>12359.0</v>
      </c>
      <c r="W297" s="369">
        <v>12389.0</v>
      </c>
      <c r="X297" s="369">
        <v>12420.0</v>
      </c>
      <c r="Y297" s="369">
        <v>12451.0</v>
      </c>
      <c r="Z297" s="369">
        <v>12479.0</v>
      </c>
      <c r="AA297" s="369">
        <v>12510.0</v>
      </c>
    </row>
    <row r="298" ht="13.5" customHeight="1">
      <c r="A298" s="370" t="s">
        <v>208</v>
      </c>
      <c r="B298" s="175">
        <v>4901.96</v>
      </c>
      <c r="C298" s="175">
        <v>4901.96</v>
      </c>
      <c r="D298" s="175">
        <v>4901.96</v>
      </c>
      <c r="E298" s="175">
        <v>4901.96</v>
      </c>
      <c r="F298" s="175">
        <v>4901.96</v>
      </c>
      <c r="G298" s="175">
        <v>4901.96</v>
      </c>
      <c r="H298" s="175">
        <v>4901.96</v>
      </c>
      <c r="I298" s="175">
        <v>4901.96</v>
      </c>
      <c r="J298" s="175">
        <v>4901.96</v>
      </c>
      <c r="K298" s="175">
        <v>4901.96</v>
      </c>
      <c r="L298" s="175">
        <v>4901.96</v>
      </c>
      <c r="M298" s="175">
        <v>4901.96</v>
      </c>
      <c r="N298" s="365"/>
      <c r="O298" s="370" t="s">
        <v>208</v>
      </c>
      <c r="P298" s="175">
        <v>4901.96</v>
      </c>
      <c r="Q298" s="175">
        <v>4901.96</v>
      </c>
      <c r="R298" s="175">
        <v>4901.96</v>
      </c>
      <c r="S298" s="175">
        <v>4901.96</v>
      </c>
      <c r="T298" s="175">
        <v>4901.96</v>
      </c>
      <c r="U298" s="175">
        <v>4901.96</v>
      </c>
      <c r="V298" s="175">
        <v>4901.96</v>
      </c>
      <c r="W298" s="175">
        <v>4901.96</v>
      </c>
      <c r="X298" s="175">
        <v>4901.96</v>
      </c>
      <c r="Y298" s="175">
        <v>4901.96</v>
      </c>
      <c r="Z298" s="175">
        <v>4901.96</v>
      </c>
      <c r="AA298" s="175">
        <v>4901.96</v>
      </c>
    </row>
    <row r="299" ht="13.5" customHeight="1">
      <c r="A299" s="370" t="s">
        <v>209</v>
      </c>
      <c r="B299" s="175">
        <v>966.18</v>
      </c>
      <c r="C299" s="175">
        <v>957.23</v>
      </c>
      <c r="D299" s="175">
        <v>948.28</v>
      </c>
      <c r="E299" s="175">
        <v>939.34</v>
      </c>
      <c r="F299" s="175">
        <v>930.39</v>
      </c>
      <c r="G299" s="175">
        <v>921.45</v>
      </c>
      <c r="H299" s="175">
        <v>912.5</v>
      </c>
      <c r="I299" s="175">
        <v>903.55</v>
      </c>
      <c r="J299" s="175">
        <v>894.61</v>
      </c>
      <c r="K299" s="175">
        <v>885.66</v>
      </c>
      <c r="L299" s="175">
        <v>876.72</v>
      </c>
      <c r="M299" s="175">
        <v>867.77</v>
      </c>
      <c r="N299" s="365"/>
      <c r="O299" s="370" t="s">
        <v>209</v>
      </c>
      <c r="P299" s="175">
        <v>966.18</v>
      </c>
      <c r="Q299" s="175">
        <v>957.23</v>
      </c>
      <c r="R299" s="175">
        <v>948.28</v>
      </c>
      <c r="S299" s="175">
        <v>939.34</v>
      </c>
      <c r="T299" s="175">
        <v>930.39</v>
      </c>
      <c r="U299" s="175">
        <v>921.45</v>
      </c>
      <c r="V299" s="175">
        <v>912.5</v>
      </c>
      <c r="W299" s="175">
        <v>903.55</v>
      </c>
      <c r="X299" s="175">
        <v>894.61</v>
      </c>
      <c r="Y299" s="175">
        <v>885.66</v>
      </c>
      <c r="Z299" s="175">
        <v>876.72</v>
      </c>
      <c r="AA299" s="175">
        <v>867.77</v>
      </c>
    </row>
    <row r="300" ht="13.5" customHeight="1">
      <c r="A300" s="370" t="s">
        <v>210</v>
      </c>
      <c r="B300" s="175">
        <v>5868.14</v>
      </c>
      <c r="C300" s="175">
        <v>5859.19</v>
      </c>
      <c r="D300" s="175">
        <v>5850.25</v>
      </c>
      <c r="E300" s="175">
        <v>5841.3</v>
      </c>
      <c r="F300" s="175">
        <v>5832.35</v>
      </c>
      <c r="G300" s="175">
        <v>5823.41</v>
      </c>
      <c r="H300" s="175">
        <v>5814.46</v>
      </c>
      <c r="I300" s="175">
        <v>5805.51</v>
      </c>
      <c r="J300" s="175">
        <v>5796.57</v>
      </c>
      <c r="K300" s="175">
        <v>5787.62</v>
      </c>
      <c r="L300" s="175">
        <v>5778.68</v>
      </c>
      <c r="M300" s="175">
        <v>5769.73</v>
      </c>
      <c r="N300" s="365"/>
      <c r="O300" s="370" t="s">
        <v>210</v>
      </c>
      <c r="P300" s="175">
        <v>5868.14</v>
      </c>
      <c r="Q300" s="175">
        <v>5859.19</v>
      </c>
      <c r="R300" s="175">
        <v>5850.25</v>
      </c>
      <c r="S300" s="175">
        <v>5841.3</v>
      </c>
      <c r="T300" s="175">
        <v>5832.35</v>
      </c>
      <c r="U300" s="175">
        <v>5823.41</v>
      </c>
      <c r="V300" s="175">
        <v>5814.46</v>
      </c>
      <c r="W300" s="175">
        <v>5805.51</v>
      </c>
      <c r="X300" s="175">
        <v>5796.57</v>
      </c>
      <c r="Y300" s="175">
        <v>5787.62</v>
      </c>
      <c r="Z300" s="175">
        <v>5778.68</v>
      </c>
      <c r="AA300" s="175">
        <v>5769.73</v>
      </c>
    </row>
    <row r="301" ht="13.5" customHeight="1">
      <c r="A301" s="370" t="s">
        <v>211</v>
      </c>
      <c r="B301" s="175">
        <v>524509.8</v>
      </c>
      <c r="C301" s="175">
        <v>519607.84</v>
      </c>
      <c r="D301" s="175">
        <v>514705.88</v>
      </c>
      <c r="E301" s="175">
        <v>509803.92</v>
      </c>
      <c r="F301" s="175">
        <v>504901.96</v>
      </c>
      <c r="G301" s="175">
        <v>500000.0</v>
      </c>
      <c r="H301" s="175">
        <v>495098.04</v>
      </c>
      <c r="I301" s="175">
        <v>490196.08</v>
      </c>
      <c r="J301" s="175">
        <v>485294.12</v>
      </c>
      <c r="K301" s="175">
        <v>480392.16</v>
      </c>
      <c r="L301" s="175">
        <v>475490.2</v>
      </c>
      <c r="M301" s="175">
        <v>470588.24</v>
      </c>
      <c r="N301" s="365"/>
      <c r="O301" s="370" t="s">
        <v>211</v>
      </c>
      <c r="P301" s="175">
        <v>524509.8</v>
      </c>
      <c r="Q301" s="175">
        <v>519607.84</v>
      </c>
      <c r="R301" s="175">
        <v>514705.88</v>
      </c>
      <c r="S301" s="175">
        <v>509803.92</v>
      </c>
      <c r="T301" s="175">
        <v>504901.96</v>
      </c>
      <c r="U301" s="175">
        <v>500000.0</v>
      </c>
      <c r="V301" s="175">
        <v>495098.04</v>
      </c>
      <c r="W301" s="175">
        <v>490196.08</v>
      </c>
      <c r="X301" s="175">
        <v>485294.12</v>
      </c>
      <c r="Y301" s="175">
        <v>480392.16</v>
      </c>
      <c r="Z301" s="175">
        <v>475490.2</v>
      </c>
      <c r="AA301" s="175">
        <v>470588.24</v>
      </c>
    </row>
    <row r="302" ht="13.5" customHeight="1">
      <c r="A302" s="188" t="s">
        <v>169</v>
      </c>
      <c r="B302" s="371">
        <v>12540.0</v>
      </c>
      <c r="C302" s="371">
        <v>12571.0</v>
      </c>
      <c r="D302" s="371">
        <v>12601.0</v>
      </c>
      <c r="E302" s="371">
        <v>12632.0</v>
      </c>
      <c r="F302" s="371">
        <v>12663.0</v>
      </c>
      <c r="G302" s="371">
        <v>12693.0</v>
      </c>
      <c r="H302" s="371">
        <v>12724.0</v>
      </c>
      <c r="I302" s="371">
        <v>12754.0</v>
      </c>
      <c r="J302" s="371">
        <v>12785.0</v>
      </c>
      <c r="K302" s="371">
        <v>12816.0</v>
      </c>
      <c r="L302" s="371">
        <v>12844.0</v>
      </c>
      <c r="M302" s="371">
        <v>12875.0</v>
      </c>
      <c r="N302" s="365"/>
      <c r="O302" s="188" t="s">
        <v>169</v>
      </c>
      <c r="P302" s="371">
        <v>12540.0</v>
      </c>
      <c r="Q302" s="371">
        <v>12571.0</v>
      </c>
      <c r="R302" s="371">
        <v>12601.0</v>
      </c>
      <c r="S302" s="371">
        <v>12632.0</v>
      </c>
      <c r="T302" s="371">
        <v>12663.0</v>
      </c>
      <c r="U302" s="371">
        <v>12693.0</v>
      </c>
      <c r="V302" s="371">
        <v>12724.0</v>
      </c>
      <c r="W302" s="371">
        <v>12754.0</v>
      </c>
      <c r="X302" s="371">
        <v>12785.0</v>
      </c>
      <c r="Y302" s="371">
        <v>12816.0</v>
      </c>
      <c r="Z302" s="371">
        <v>12844.0</v>
      </c>
      <c r="AA302" s="371">
        <v>12875.0</v>
      </c>
    </row>
    <row r="303" ht="13.5" customHeight="1">
      <c r="A303" s="370" t="s">
        <v>208</v>
      </c>
      <c r="B303" s="175">
        <v>4901.96</v>
      </c>
      <c r="C303" s="175">
        <v>4901.96</v>
      </c>
      <c r="D303" s="175">
        <v>4901.96</v>
      </c>
      <c r="E303" s="175">
        <v>4901.96</v>
      </c>
      <c r="F303" s="175">
        <v>4901.96</v>
      </c>
      <c r="G303" s="175">
        <v>4901.96</v>
      </c>
      <c r="H303" s="175">
        <v>4901.96</v>
      </c>
      <c r="I303" s="175">
        <v>4901.96</v>
      </c>
      <c r="J303" s="175">
        <v>4901.96</v>
      </c>
      <c r="K303" s="175">
        <v>4901.96</v>
      </c>
      <c r="L303" s="175">
        <v>4901.96</v>
      </c>
      <c r="M303" s="175">
        <v>4901.96</v>
      </c>
      <c r="N303" s="365"/>
      <c r="O303" s="370" t="s">
        <v>208</v>
      </c>
      <c r="P303" s="175">
        <v>4901.96</v>
      </c>
      <c r="Q303" s="175">
        <v>4901.96</v>
      </c>
      <c r="R303" s="175">
        <v>4901.96</v>
      </c>
      <c r="S303" s="175">
        <v>4901.96</v>
      </c>
      <c r="T303" s="175">
        <v>4901.96</v>
      </c>
      <c r="U303" s="175">
        <v>4901.96</v>
      </c>
      <c r="V303" s="175">
        <v>4901.96</v>
      </c>
      <c r="W303" s="175">
        <v>4901.96</v>
      </c>
      <c r="X303" s="175">
        <v>4901.96</v>
      </c>
      <c r="Y303" s="175">
        <v>4901.96</v>
      </c>
      <c r="Z303" s="175">
        <v>4901.96</v>
      </c>
      <c r="AA303" s="175">
        <v>4901.96</v>
      </c>
    </row>
    <row r="304" ht="13.5" customHeight="1">
      <c r="A304" s="370" t="s">
        <v>209</v>
      </c>
      <c r="B304" s="175">
        <v>858.82</v>
      </c>
      <c r="C304" s="175">
        <v>849.88</v>
      </c>
      <c r="D304" s="175">
        <v>840.93</v>
      </c>
      <c r="E304" s="175">
        <v>831.99</v>
      </c>
      <c r="F304" s="175">
        <v>823.04</v>
      </c>
      <c r="G304" s="175">
        <v>814.09</v>
      </c>
      <c r="H304" s="175">
        <v>805.15</v>
      </c>
      <c r="I304" s="175">
        <v>796.2</v>
      </c>
      <c r="J304" s="175">
        <v>787.25</v>
      </c>
      <c r="K304" s="175">
        <v>778.31</v>
      </c>
      <c r="L304" s="175">
        <v>769.36</v>
      </c>
      <c r="M304" s="175">
        <v>760.42</v>
      </c>
      <c r="N304" s="365"/>
      <c r="O304" s="370" t="s">
        <v>209</v>
      </c>
      <c r="P304" s="175">
        <v>858.82</v>
      </c>
      <c r="Q304" s="175">
        <v>849.88</v>
      </c>
      <c r="R304" s="175">
        <v>840.93</v>
      </c>
      <c r="S304" s="175">
        <v>831.99</v>
      </c>
      <c r="T304" s="175">
        <v>823.04</v>
      </c>
      <c r="U304" s="175">
        <v>814.09</v>
      </c>
      <c r="V304" s="175">
        <v>805.15</v>
      </c>
      <c r="W304" s="175">
        <v>796.2</v>
      </c>
      <c r="X304" s="175">
        <v>787.25</v>
      </c>
      <c r="Y304" s="175">
        <v>778.31</v>
      </c>
      <c r="Z304" s="175">
        <v>769.36</v>
      </c>
      <c r="AA304" s="175">
        <v>760.42</v>
      </c>
    </row>
    <row r="305" ht="13.5" customHeight="1">
      <c r="A305" s="370" t="s">
        <v>210</v>
      </c>
      <c r="B305" s="175">
        <v>5760.78</v>
      </c>
      <c r="C305" s="175">
        <v>5751.84</v>
      </c>
      <c r="D305" s="175">
        <v>5742.89</v>
      </c>
      <c r="E305" s="175">
        <v>5733.95</v>
      </c>
      <c r="F305" s="175">
        <v>5725.0</v>
      </c>
      <c r="G305" s="175">
        <v>5716.05</v>
      </c>
      <c r="H305" s="175">
        <v>5707.11</v>
      </c>
      <c r="I305" s="175">
        <v>5698.16</v>
      </c>
      <c r="J305" s="175">
        <v>5689.22</v>
      </c>
      <c r="K305" s="175">
        <v>5680.27</v>
      </c>
      <c r="L305" s="175">
        <v>5671.32</v>
      </c>
      <c r="M305" s="175">
        <v>5662.38</v>
      </c>
      <c r="N305" s="365"/>
      <c r="O305" s="370" t="s">
        <v>210</v>
      </c>
      <c r="P305" s="175">
        <v>5760.78</v>
      </c>
      <c r="Q305" s="175">
        <v>5751.84</v>
      </c>
      <c r="R305" s="175">
        <v>5742.89</v>
      </c>
      <c r="S305" s="175">
        <v>5733.95</v>
      </c>
      <c r="T305" s="175">
        <v>5725.0</v>
      </c>
      <c r="U305" s="175">
        <v>5716.05</v>
      </c>
      <c r="V305" s="175">
        <v>5707.11</v>
      </c>
      <c r="W305" s="175">
        <v>5698.16</v>
      </c>
      <c r="X305" s="175">
        <v>5689.22</v>
      </c>
      <c r="Y305" s="175">
        <v>5680.27</v>
      </c>
      <c r="Z305" s="175">
        <v>5671.32</v>
      </c>
      <c r="AA305" s="175">
        <v>5662.38</v>
      </c>
    </row>
    <row r="306" ht="13.5" customHeight="1">
      <c r="A306" s="370" t="s">
        <v>211</v>
      </c>
      <c r="B306" s="175">
        <v>465686.27</v>
      </c>
      <c r="C306" s="175">
        <v>460784.31</v>
      </c>
      <c r="D306" s="175">
        <v>455882.35</v>
      </c>
      <c r="E306" s="175">
        <v>450980.39</v>
      </c>
      <c r="F306" s="175">
        <v>446078.43</v>
      </c>
      <c r="G306" s="175">
        <v>441176.47</v>
      </c>
      <c r="H306" s="175">
        <v>436274.51</v>
      </c>
      <c r="I306" s="175">
        <v>431372.55</v>
      </c>
      <c r="J306" s="175">
        <v>426470.59</v>
      </c>
      <c r="K306" s="175">
        <v>421568.63</v>
      </c>
      <c r="L306" s="175">
        <v>416666.67</v>
      </c>
      <c r="M306" s="175">
        <v>411764.71</v>
      </c>
      <c r="N306" s="365"/>
      <c r="O306" s="370" t="s">
        <v>211</v>
      </c>
      <c r="P306" s="175">
        <v>465686.27</v>
      </c>
      <c r="Q306" s="175">
        <v>460784.31</v>
      </c>
      <c r="R306" s="175">
        <v>455882.35</v>
      </c>
      <c r="S306" s="175">
        <v>450980.39</v>
      </c>
      <c r="T306" s="175">
        <v>446078.43</v>
      </c>
      <c r="U306" s="175">
        <v>441176.47</v>
      </c>
      <c r="V306" s="175">
        <v>436274.51</v>
      </c>
      <c r="W306" s="175">
        <v>431372.55</v>
      </c>
      <c r="X306" s="175">
        <v>426470.59</v>
      </c>
      <c r="Y306" s="175">
        <v>421568.63</v>
      </c>
      <c r="Z306" s="175">
        <v>416666.67</v>
      </c>
      <c r="AA306" s="175">
        <v>411764.71</v>
      </c>
    </row>
    <row r="307" ht="13.5" customHeight="1">
      <c r="A307" s="36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65"/>
      <c r="Z307" s="365"/>
      <c r="AA307" s="365"/>
    </row>
    <row r="308" ht="13.5" customHeight="1">
      <c r="A308" s="188" t="s">
        <v>169</v>
      </c>
      <c r="B308" s="369">
        <v>11079.0</v>
      </c>
      <c r="C308" s="369">
        <v>11110.0</v>
      </c>
      <c r="D308" s="369">
        <v>11140.0</v>
      </c>
      <c r="E308" s="369">
        <v>11171.0</v>
      </c>
      <c r="F308" s="369">
        <v>11202.0</v>
      </c>
      <c r="G308" s="369">
        <v>11232.0</v>
      </c>
      <c r="H308" s="369">
        <v>11263.0</v>
      </c>
      <c r="I308" s="369">
        <v>11293.0</v>
      </c>
      <c r="J308" s="369">
        <v>11324.0</v>
      </c>
      <c r="K308" s="369">
        <v>11355.0</v>
      </c>
      <c r="L308" s="369">
        <v>11383.0</v>
      </c>
      <c r="M308" s="369">
        <v>11414.0</v>
      </c>
      <c r="N308" s="365"/>
      <c r="O308" s="188" t="s">
        <v>169</v>
      </c>
      <c r="P308" s="369">
        <v>11079.0</v>
      </c>
      <c r="Q308" s="369">
        <v>11110.0</v>
      </c>
      <c r="R308" s="369">
        <v>11140.0</v>
      </c>
      <c r="S308" s="369">
        <v>11171.0</v>
      </c>
      <c r="T308" s="369">
        <v>11202.0</v>
      </c>
      <c r="U308" s="369">
        <v>11232.0</v>
      </c>
      <c r="V308" s="369">
        <v>11263.0</v>
      </c>
      <c r="W308" s="369">
        <v>11293.0</v>
      </c>
      <c r="X308" s="369">
        <v>11324.0</v>
      </c>
      <c r="Y308" s="369">
        <v>11355.0</v>
      </c>
      <c r="Z308" s="369">
        <v>11383.0</v>
      </c>
      <c r="AA308" s="369">
        <v>11414.0</v>
      </c>
    </row>
    <row r="309" ht="13.5" customHeight="1">
      <c r="A309" s="370" t="s">
        <v>208</v>
      </c>
      <c r="B309" s="175">
        <v>4901.96</v>
      </c>
      <c r="C309" s="175">
        <v>4901.96</v>
      </c>
      <c r="D309" s="175">
        <v>4901.96</v>
      </c>
      <c r="E309" s="175">
        <v>4901.96</v>
      </c>
      <c r="F309" s="175">
        <v>4901.96</v>
      </c>
      <c r="G309" s="175">
        <v>4901.96</v>
      </c>
      <c r="H309" s="175">
        <v>4901.96</v>
      </c>
      <c r="I309" s="175">
        <v>4901.96</v>
      </c>
      <c r="J309" s="175">
        <v>4901.96</v>
      </c>
      <c r="K309" s="175">
        <v>4901.96</v>
      </c>
      <c r="L309" s="175">
        <v>4901.96</v>
      </c>
      <c r="M309" s="175">
        <v>4901.96</v>
      </c>
      <c r="N309" s="365"/>
      <c r="O309" s="370" t="s">
        <v>208</v>
      </c>
      <c r="P309" s="175">
        <v>4901.96</v>
      </c>
      <c r="Q309" s="175">
        <v>4901.96</v>
      </c>
      <c r="R309" s="175">
        <v>4901.96</v>
      </c>
      <c r="S309" s="175">
        <v>4901.96</v>
      </c>
      <c r="T309" s="175">
        <v>4901.96</v>
      </c>
      <c r="U309" s="175">
        <v>4901.96</v>
      </c>
      <c r="V309" s="175">
        <v>4901.96</v>
      </c>
      <c r="W309" s="175">
        <v>4901.96</v>
      </c>
      <c r="X309" s="175">
        <v>4901.96</v>
      </c>
      <c r="Y309" s="175">
        <v>4901.96</v>
      </c>
      <c r="Z309" s="175">
        <v>4901.96</v>
      </c>
      <c r="AA309" s="175">
        <v>4901.96</v>
      </c>
    </row>
    <row r="310" ht="13.5" customHeight="1">
      <c r="A310" s="370" t="s">
        <v>209</v>
      </c>
      <c r="B310" s="175">
        <v>1288.24</v>
      </c>
      <c r="C310" s="175">
        <v>1279.29</v>
      </c>
      <c r="D310" s="175">
        <v>1270.34</v>
      </c>
      <c r="E310" s="175">
        <v>1261.4</v>
      </c>
      <c r="F310" s="175">
        <v>1252.45</v>
      </c>
      <c r="G310" s="175">
        <v>1243.5</v>
      </c>
      <c r="H310" s="175">
        <v>1234.56</v>
      </c>
      <c r="I310" s="175">
        <v>1225.61</v>
      </c>
      <c r="J310" s="175">
        <v>1216.67</v>
      </c>
      <c r="K310" s="175">
        <v>1207.72</v>
      </c>
      <c r="L310" s="175">
        <v>1198.77</v>
      </c>
      <c r="M310" s="175">
        <v>1189.83</v>
      </c>
      <c r="N310" s="365"/>
      <c r="O310" s="370" t="s">
        <v>209</v>
      </c>
      <c r="P310" s="175">
        <v>1288.24</v>
      </c>
      <c r="Q310" s="175">
        <v>1279.29</v>
      </c>
      <c r="R310" s="175">
        <v>1270.34</v>
      </c>
      <c r="S310" s="175">
        <v>1261.4</v>
      </c>
      <c r="T310" s="175">
        <v>1252.45</v>
      </c>
      <c r="U310" s="175">
        <v>1243.5</v>
      </c>
      <c r="V310" s="175">
        <v>1234.56</v>
      </c>
      <c r="W310" s="175">
        <v>1225.61</v>
      </c>
      <c r="X310" s="175">
        <v>1216.67</v>
      </c>
      <c r="Y310" s="175">
        <v>1207.72</v>
      </c>
      <c r="Z310" s="175">
        <v>1198.77</v>
      </c>
      <c r="AA310" s="175">
        <v>1189.83</v>
      </c>
    </row>
    <row r="311" ht="13.5" customHeight="1">
      <c r="A311" s="370" t="s">
        <v>210</v>
      </c>
      <c r="B311" s="175">
        <v>6190.2</v>
      </c>
      <c r="C311" s="175">
        <v>6181.25</v>
      </c>
      <c r="D311" s="175">
        <v>6172.3</v>
      </c>
      <c r="E311" s="175">
        <v>6163.36</v>
      </c>
      <c r="F311" s="175">
        <v>6154.41</v>
      </c>
      <c r="G311" s="175">
        <v>6145.47</v>
      </c>
      <c r="H311" s="175">
        <v>6136.52</v>
      </c>
      <c r="I311" s="175">
        <v>6127.57</v>
      </c>
      <c r="J311" s="175">
        <v>6118.63</v>
      </c>
      <c r="K311" s="175">
        <v>6109.68</v>
      </c>
      <c r="L311" s="175">
        <v>6100.74</v>
      </c>
      <c r="M311" s="175">
        <v>6091.79</v>
      </c>
      <c r="N311" s="365"/>
      <c r="O311" s="370" t="s">
        <v>210</v>
      </c>
      <c r="P311" s="175">
        <v>6190.2</v>
      </c>
      <c r="Q311" s="175">
        <v>6181.25</v>
      </c>
      <c r="R311" s="175">
        <v>6172.3</v>
      </c>
      <c r="S311" s="175">
        <v>6163.36</v>
      </c>
      <c r="T311" s="175">
        <v>6154.41</v>
      </c>
      <c r="U311" s="175">
        <v>6145.47</v>
      </c>
      <c r="V311" s="175">
        <v>6136.52</v>
      </c>
      <c r="W311" s="175">
        <v>6127.57</v>
      </c>
      <c r="X311" s="175">
        <v>6118.63</v>
      </c>
      <c r="Y311" s="175">
        <v>6109.68</v>
      </c>
      <c r="Z311" s="175">
        <v>6100.74</v>
      </c>
      <c r="AA311" s="175">
        <v>6091.79</v>
      </c>
    </row>
    <row r="312" ht="13.5" customHeight="1">
      <c r="A312" s="370" t="s">
        <v>211</v>
      </c>
      <c r="B312" s="175">
        <v>1.4E7</v>
      </c>
      <c r="C312" s="175">
        <v>696078.43</v>
      </c>
      <c r="D312" s="175">
        <v>691176.47</v>
      </c>
      <c r="E312" s="175">
        <v>686274.51</v>
      </c>
      <c r="F312" s="175">
        <v>681372.55</v>
      </c>
      <c r="G312" s="175">
        <v>676470.59</v>
      </c>
      <c r="H312" s="175">
        <v>671568.63</v>
      </c>
      <c r="I312" s="175">
        <v>666666.67</v>
      </c>
      <c r="J312" s="175">
        <v>661764.71</v>
      </c>
      <c r="K312" s="175">
        <v>656862.75</v>
      </c>
      <c r="L312" s="175">
        <v>651960.78</v>
      </c>
      <c r="M312" s="175">
        <v>647058.82</v>
      </c>
      <c r="N312" s="365"/>
      <c r="O312" s="370" t="s">
        <v>211</v>
      </c>
      <c r="P312" s="175">
        <v>1.4E7</v>
      </c>
      <c r="Q312" s="175">
        <v>696078.43</v>
      </c>
      <c r="R312" s="175">
        <v>691176.47</v>
      </c>
      <c r="S312" s="175">
        <v>686274.51</v>
      </c>
      <c r="T312" s="175">
        <v>681372.55</v>
      </c>
      <c r="U312" s="175">
        <v>676470.59</v>
      </c>
      <c r="V312" s="175">
        <v>671568.63</v>
      </c>
      <c r="W312" s="175">
        <v>666666.67</v>
      </c>
      <c r="X312" s="175">
        <v>661764.71</v>
      </c>
      <c r="Y312" s="175">
        <v>656862.75</v>
      </c>
      <c r="Z312" s="175">
        <v>651960.78</v>
      </c>
      <c r="AA312" s="175">
        <v>647058.82</v>
      </c>
    </row>
    <row r="313" ht="13.5" customHeight="1">
      <c r="A313" s="188" t="s">
        <v>169</v>
      </c>
      <c r="B313" s="369">
        <v>11444.0</v>
      </c>
      <c r="C313" s="369">
        <v>11475.0</v>
      </c>
      <c r="D313" s="369">
        <v>11505.0</v>
      </c>
      <c r="E313" s="369">
        <v>11536.0</v>
      </c>
      <c r="F313" s="369">
        <v>11567.0</v>
      </c>
      <c r="G313" s="369">
        <v>11597.0</v>
      </c>
      <c r="H313" s="369">
        <v>11628.0</v>
      </c>
      <c r="I313" s="369">
        <v>11658.0</v>
      </c>
      <c r="J313" s="369">
        <v>11689.0</v>
      </c>
      <c r="K313" s="369">
        <v>11720.0</v>
      </c>
      <c r="L313" s="369">
        <v>11749.0</v>
      </c>
      <c r="M313" s="369">
        <v>11780.0</v>
      </c>
      <c r="N313" s="365"/>
      <c r="O313" s="188" t="s">
        <v>169</v>
      </c>
      <c r="P313" s="369">
        <v>11444.0</v>
      </c>
      <c r="Q313" s="369">
        <v>11475.0</v>
      </c>
      <c r="R313" s="369">
        <v>11505.0</v>
      </c>
      <c r="S313" s="369">
        <v>11536.0</v>
      </c>
      <c r="T313" s="369">
        <v>11567.0</v>
      </c>
      <c r="U313" s="369">
        <v>11597.0</v>
      </c>
      <c r="V313" s="369">
        <v>11628.0</v>
      </c>
      <c r="W313" s="369">
        <v>11658.0</v>
      </c>
      <c r="X313" s="369">
        <v>11689.0</v>
      </c>
      <c r="Y313" s="369">
        <v>11720.0</v>
      </c>
      <c r="Z313" s="369">
        <v>11749.0</v>
      </c>
      <c r="AA313" s="369">
        <v>11780.0</v>
      </c>
    </row>
    <row r="314" ht="13.5" customHeight="1">
      <c r="A314" s="370" t="s">
        <v>208</v>
      </c>
      <c r="B314" s="175">
        <v>4901.96</v>
      </c>
      <c r="C314" s="175">
        <v>4901.96</v>
      </c>
      <c r="D314" s="175">
        <v>4901.96</v>
      </c>
      <c r="E314" s="175">
        <v>4901.96</v>
      </c>
      <c r="F314" s="175">
        <v>4901.96</v>
      </c>
      <c r="G314" s="175">
        <v>4901.96</v>
      </c>
      <c r="H314" s="175">
        <v>4901.96</v>
      </c>
      <c r="I314" s="175">
        <v>4901.96</v>
      </c>
      <c r="J314" s="175">
        <v>4901.96</v>
      </c>
      <c r="K314" s="175">
        <v>4901.96</v>
      </c>
      <c r="L314" s="175">
        <v>4901.96</v>
      </c>
      <c r="M314" s="175">
        <v>4901.96</v>
      </c>
      <c r="N314" s="365"/>
      <c r="O314" s="370" t="s">
        <v>208</v>
      </c>
      <c r="P314" s="175">
        <v>4901.96</v>
      </c>
      <c r="Q314" s="175">
        <v>4901.96</v>
      </c>
      <c r="R314" s="175">
        <v>4901.96</v>
      </c>
      <c r="S314" s="175">
        <v>4901.96</v>
      </c>
      <c r="T314" s="175">
        <v>4901.96</v>
      </c>
      <c r="U314" s="175">
        <v>4901.96</v>
      </c>
      <c r="V314" s="175">
        <v>4901.96</v>
      </c>
      <c r="W314" s="175">
        <v>4901.96</v>
      </c>
      <c r="X314" s="175">
        <v>4901.96</v>
      </c>
      <c r="Y314" s="175">
        <v>4901.96</v>
      </c>
      <c r="Z314" s="175">
        <v>4901.96</v>
      </c>
      <c r="AA314" s="175">
        <v>4901.96</v>
      </c>
    </row>
    <row r="315" ht="13.5" customHeight="1">
      <c r="A315" s="370" t="s">
        <v>209</v>
      </c>
      <c r="B315" s="175">
        <v>1180.88</v>
      </c>
      <c r="C315" s="175">
        <v>1171.94</v>
      </c>
      <c r="D315" s="175">
        <v>1162.99</v>
      </c>
      <c r="E315" s="175">
        <v>1154.04</v>
      </c>
      <c r="F315" s="175">
        <v>1145.1</v>
      </c>
      <c r="G315" s="175">
        <v>1136.15</v>
      </c>
      <c r="H315" s="175">
        <v>1127.21</v>
      </c>
      <c r="I315" s="175">
        <v>1118.26</v>
      </c>
      <c r="J315" s="175">
        <v>1109.31</v>
      </c>
      <c r="K315" s="175">
        <v>1100.37</v>
      </c>
      <c r="L315" s="175">
        <v>1091.42</v>
      </c>
      <c r="M315" s="175">
        <v>1082.48</v>
      </c>
      <c r="N315" s="365"/>
      <c r="O315" s="370" t="s">
        <v>209</v>
      </c>
      <c r="P315" s="175">
        <v>1180.88</v>
      </c>
      <c r="Q315" s="175">
        <v>1171.94</v>
      </c>
      <c r="R315" s="175">
        <v>1162.99</v>
      </c>
      <c r="S315" s="175">
        <v>1154.04</v>
      </c>
      <c r="T315" s="175">
        <v>1145.1</v>
      </c>
      <c r="U315" s="175">
        <v>1136.15</v>
      </c>
      <c r="V315" s="175">
        <v>1127.21</v>
      </c>
      <c r="W315" s="175">
        <v>1118.26</v>
      </c>
      <c r="X315" s="175">
        <v>1109.31</v>
      </c>
      <c r="Y315" s="175">
        <v>1100.37</v>
      </c>
      <c r="Z315" s="175">
        <v>1091.42</v>
      </c>
      <c r="AA315" s="175">
        <v>1082.48</v>
      </c>
    </row>
    <row r="316" ht="13.5" customHeight="1">
      <c r="A316" s="370" t="s">
        <v>210</v>
      </c>
      <c r="B316" s="175">
        <v>6082.84</v>
      </c>
      <c r="C316" s="175">
        <v>6073.9</v>
      </c>
      <c r="D316" s="175">
        <v>6064.95</v>
      </c>
      <c r="E316" s="175">
        <v>6056.0</v>
      </c>
      <c r="F316" s="175">
        <v>6047.06</v>
      </c>
      <c r="G316" s="175">
        <v>6038.11</v>
      </c>
      <c r="H316" s="175">
        <v>6029.17</v>
      </c>
      <c r="I316" s="175">
        <v>6020.22</v>
      </c>
      <c r="J316" s="175">
        <v>6011.27</v>
      </c>
      <c r="K316" s="175">
        <v>6002.33</v>
      </c>
      <c r="L316" s="175">
        <v>5993.38</v>
      </c>
      <c r="M316" s="175">
        <v>5984.44</v>
      </c>
      <c r="N316" s="365"/>
      <c r="O316" s="370" t="s">
        <v>210</v>
      </c>
      <c r="P316" s="175">
        <v>6082.84</v>
      </c>
      <c r="Q316" s="175">
        <v>6073.9</v>
      </c>
      <c r="R316" s="175">
        <v>6064.95</v>
      </c>
      <c r="S316" s="175">
        <v>6056.0</v>
      </c>
      <c r="T316" s="175">
        <v>6047.06</v>
      </c>
      <c r="U316" s="175">
        <v>6038.11</v>
      </c>
      <c r="V316" s="175">
        <v>6029.17</v>
      </c>
      <c r="W316" s="175">
        <v>6020.22</v>
      </c>
      <c r="X316" s="175">
        <v>6011.27</v>
      </c>
      <c r="Y316" s="175">
        <v>6002.33</v>
      </c>
      <c r="Z316" s="175">
        <v>5993.38</v>
      </c>
      <c r="AA316" s="175">
        <v>5984.44</v>
      </c>
    </row>
    <row r="317" ht="13.5" customHeight="1">
      <c r="A317" s="370" t="s">
        <v>211</v>
      </c>
      <c r="B317" s="175">
        <v>642156.86</v>
      </c>
      <c r="C317" s="175">
        <v>637254.9</v>
      </c>
      <c r="D317" s="175">
        <v>632352.94</v>
      </c>
      <c r="E317" s="175">
        <v>627450.98</v>
      </c>
      <c r="F317" s="175">
        <v>622549.02</v>
      </c>
      <c r="G317" s="175">
        <v>617647.06</v>
      </c>
      <c r="H317" s="175">
        <v>612745.1</v>
      </c>
      <c r="I317" s="175">
        <v>607843.14</v>
      </c>
      <c r="J317" s="175">
        <v>602941.18</v>
      </c>
      <c r="K317" s="175">
        <v>598039.22</v>
      </c>
      <c r="L317" s="175">
        <v>593137.25</v>
      </c>
      <c r="M317" s="175">
        <v>588235.29</v>
      </c>
      <c r="N317" s="365"/>
      <c r="O317" s="370" t="s">
        <v>211</v>
      </c>
      <c r="P317" s="175">
        <v>642156.86</v>
      </c>
      <c r="Q317" s="175">
        <v>637254.9</v>
      </c>
      <c r="R317" s="175">
        <v>632352.94</v>
      </c>
      <c r="S317" s="175">
        <v>627450.98</v>
      </c>
      <c r="T317" s="175">
        <v>622549.02</v>
      </c>
      <c r="U317" s="175">
        <v>617647.06</v>
      </c>
      <c r="V317" s="175">
        <v>612745.1</v>
      </c>
      <c r="W317" s="175">
        <v>607843.14</v>
      </c>
      <c r="X317" s="175">
        <v>602941.18</v>
      </c>
      <c r="Y317" s="175">
        <v>598039.22</v>
      </c>
      <c r="Z317" s="175">
        <v>593137.25</v>
      </c>
      <c r="AA317" s="175">
        <v>588235.29</v>
      </c>
    </row>
    <row r="318" ht="13.5" customHeight="1">
      <c r="A318" s="188" t="s">
        <v>169</v>
      </c>
      <c r="B318" s="369">
        <v>11810.0</v>
      </c>
      <c r="C318" s="369">
        <v>11841.0</v>
      </c>
      <c r="D318" s="369">
        <v>11871.0</v>
      </c>
      <c r="E318" s="369">
        <v>11902.0</v>
      </c>
      <c r="F318" s="369">
        <v>11933.0</v>
      </c>
      <c r="G318" s="369">
        <v>11963.0</v>
      </c>
      <c r="H318" s="369">
        <v>11994.0</v>
      </c>
      <c r="I318" s="369">
        <v>12024.0</v>
      </c>
      <c r="J318" s="369">
        <v>12055.0</v>
      </c>
      <c r="K318" s="369">
        <v>12086.0</v>
      </c>
      <c r="L318" s="369">
        <v>12114.0</v>
      </c>
      <c r="M318" s="369">
        <v>12145.0</v>
      </c>
      <c r="N318" s="365"/>
      <c r="O318" s="188" t="s">
        <v>169</v>
      </c>
      <c r="P318" s="369">
        <v>11810.0</v>
      </c>
      <c r="Q318" s="369">
        <v>11841.0</v>
      </c>
      <c r="R318" s="369">
        <v>11871.0</v>
      </c>
      <c r="S318" s="369">
        <v>11902.0</v>
      </c>
      <c r="T318" s="369">
        <v>11933.0</v>
      </c>
      <c r="U318" s="369">
        <v>11963.0</v>
      </c>
      <c r="V318" s="369">
        <v>11994.0</v>
      </c>
      <c r="W318" s="369">
        <v>12024.0</v>
      </c>
      <c r="X318" s="369">
        <v>12055.0</v>
      </c>
      <c r="Y318" s="369">
        <v>12086.0</v>
      </c>
      <c r="Z318" s="369">
        <v>12114.0</v>
      </c>
      <c r="AA318" s="369">
        <v>12145.0</v>
      </c>
    </row>
    <row r="319" ht="13.5" customHeight="1">
      <c r="A319" s="370" t="s">
        <v>208</v>
      </c>
      <c r="B319" s="175">
        <v>4901.96</v>
      </c>
      <c r="C319" s="175">
        <v>4901.96</v>
      </c>
      <c r="D319" s="175">
        <v>4901.96</v>
      </c>
      <c r="E319" s="175">
        <v>4901.96</v>
      </c>
      <c r="F319" s="175">
        <v>4901.96</v>
      </c>
      <c r="G319" s="175">
        <v>4901.96</v>
      </c>
      <c r="H319" s="175">
        <v>4901.96</v>
      </c>
      <c r="I319" s="175">
        <v>4901.96</v>
      </c>
      <c r="J319" s="175">
        <v>4901.96</v>
      </c>
      <c r="K319" s="175">
        <v>4901.96</v>
      </c>
      <c r="L319" s="175">
        <v>4901.96</v>
      </c>
      <c r="M319" s="175">
        <v>4901.96</v>
      </c>
      <c r="N319" s="365"/>
      <c r="O319" s="370" t="s">
        <v>208</v>
      </c>
      <c r="P319" s="175">
        <v>4901.96</v>
      </c>
      <c r="Q319" s="175">
        <v>4901.96</v>
      </c>
      <c r="R319" s="175">
        <v>4901.96</v>
      </c>
      <c r="S319" s="175">
        <v>4901.96</v>
      </c>
      <c r="T319" s="175">
        <v>4901.96</v>
      </c>
      <c r="U319" s="175">
        <v>4901.96</v>
      </c>
      <c r="V319" s="175">
        <v>4901.96</v>
      </c>
      <c r="W319" s="175">
        <v>4901.96</v>
      </c>
      <c r="X319" s="175">
        <v>4901.96</v>
      </c>
      <c r="Y319" s="175">
        <v>4901.96</v>
      </c>
      <c r="Z319" s="175">
        <v>4901.96</v>
      </c>
      <c r="AA319" s="175">
        <v>4901.96</v>
      </c>
    </row>
    <row r="320" ht="13.5" customHeight="1">
      <c r="A320" s="370" t="s">
        <v>209</v>
      </c>
      <c r="B320" s="175">
        <v>1073.53</v>
      </c>
      <c r="C320" s="175">
        <v>1064.58</v>
      </c>
      <c r="D320" s="175">
        <v>1055.64</v>
      </c>
      <c r="E320" s="175">
        <v>1046.69</v>
      </c>
      <c r="F320" s="175">
        <v>1037.75</v>
      </c>
      <c r="G320" s="175">
        <v>1028.8</v>
      </c>
      <c r="H320" s="175">
        <v>1019.85</v>
      </c>
      <c r="I320" s="175">
        <v>1010.91</v>
      </c>
      <c r="J320" s="175">
        <v>1001.96</v>
      </c>
      <c r="K320" s="175">
        <v>993.01</v>
      </c>
      <c r="L320" s="175">
        <v>984.07</v>
      </c>
      <c r="M320" s="175">
        <v>975.12</v>
      </c>
      <c r="N320" s="365"/>
      <c r="O320" s="370" t="s">
        <v>209</v>
      </c>
      <c r="P320" s="175">
        <v>1073.53</v>
      </c>
      <c r="Q320" s="175">
        <v>1064.58</v>
      </c>
      <c r="R320" s="175">
        <v>1055.64</v>
      </c>
      <c r="S320" s="175">
        <v>1046.69</v>
      </c>
      <c r="T320" s="175">
        <v>1037.75</v>
      </c>
      <c r="U320" s="175">
        <v>1028.8</v>
      </c>
      <c r="V320" s="175">
        <v>1019.85</v>
      </c>
      <c r="W320" s="175">
        <v>1010.91</v>
      </c>
      <c r="X320" s="175">
        <v>1001.96</v>
      </c>
      <c r="Y320" s="175">
        <v>993.01</v>
      </c>
      <c r="Z320" s="175">
        <v>984.07</v>
      </c>
      <c r="AA320" s="175">
        <v>975.12</v>
      </c>
    </row>
    <row r="321" ht="13.5" customHeight="1">
      <c r="A321" s="370" t="s">
        <v>210</v>
      </c>
      <c r="B321" s="175">
        <v>5975.49</v>
      </c>
      <c r="C321" s="175">
        <v>5966.54</v>
      </c>
      <c r="D321" s="175">
        <v>5957.6</v>
      </c>
      <c r="E321" s="175">
        <v>5948.65</v>
      </c>
      <c r="F321" s="175">
        <v>5939.71</v>
      </c>
      <c r="G321" s="175">
        <v>5930.76</v>
      </c>
      <c r="H321" s="175">
        <v>5921.81</v>
      </c>
      <c r="I321" s="175">
        <v>5912.87</v>
      </c>
      <c r="J321" s="175">
        <v>5903.92</v>
      </c>
      <c r="K321" s="175">
        <v>5894.98</v>
      </c>
      <c r="L321" s="175">
        <v>5886.03</v>
      </c>
      <c r="M321" s="175">
        <v>5877.08</v>
      </c>
      <c r="N321" s="365"/>
      <c r="O321" s="370" t="s">
        <v>210</v>
      </c>
      <c r="P321" s="175">
        <v>5975.49</v>
      </c>
      <c r="Q321" s="175">
        <v>5966.54</v>
      </c>
      <c r="R321" s="175">
        <v>5957.6</v>
      </c>
      <c r="S321" s="175">
        <v>5948.65</v>
      </c>
      <c r="T321" s="175">
        <v>5939.71</v>
      </c>
      <c r="U321" s="175">
        <v>5930.76</v>
      </c>
      <c r="V321" s="175">
        <v>5921.81</v>
      </c>
      <c r="W321" s="175">
        <v>5912.87</v>
      </c>
      <c r="X321" s="175">
        <v>5903.92</v>
      </c>
      <c r="Y321" s="175">
        <v>5894.98</v>
      </c>
      <c r="Z321" s="175">
        <v>5886.03</v>
      </c>
      <c r="AA321" s="175">
        <v>5877.08</v>
      </c>
    </row>
    <row r="322" ht="13.5" customHeight="1">
      <c r="A322" s="370" t="s">
        <v>211</v>
      </c>
      <c r="B322" s="175">
        <v>583333.33</v>
      </c>
      <c r="C322" s="175">
        <v>578431.37</v>
      </c>
      <c r="D322" s="175">
        <v>573529.41</v>
      </c>
      <c r="E322" s="175">
        <v>568627.45</v>
      </c>
      <c r="F322" s="175">
        <v>563725.49</v>
      </c>
      <c r="G322" s="175">
        <v>558823.53</v>
      </c>
      <c r="H322" s="175">
        <v>553921.57</v>
      </c>
      <c r="I322" s="175">
        <v>549019.61</v>
      </c>
      <c r="J322" s="175">
        <v>544117.65</v>
      </c>
      <c r="K322" s="175">
        <v>539215.69</v>
      </c>
      <c r="L322" s="175">
        <v>534313.73</v>
      </c>
      <c r="M322" s="175">
        <v>529411.76</v>
      </c>
      <c r="N322" s="365"/>
      <c r="O322" s="370" t="s">
        <v>211</v>
      </c>
      <c r="P322" s="175">
        <v>583333.33</v>
      </c>
      <c r="Q322" s="175">
        <v>578431.37</v>
      </c>
      <c r="R322" s="175">
        <v>573529.41</v>
      </c>
      <c r="S322" s="175">
        <v>568627.45</v>
      </c>
      <c r="T322" s="175">
        <v>563725.49</v>
      </c>
      <c r="U322" s="175">
        <v>558823.53</v>
      </c>
      <c r="V322" s="175">
        <v>553921.57</v>
      </c>
      <c r="W322" s="175">
        <v>549019.61</v>
      </c>
      <c r="X322" s="175">
        <v>544117.65</v>
      </c>
      <c r="Y322" s="175">
        <v>539215.69</v>
      </c>
      <c r="Z322" s="175">
        <v>534313.73</v>
      </c>
      <c r="AA322" s="175">
        <v>529411.76</v>
      </c>
    </row>
    <row r="323" ht="13.5" customHeight="1">
      <c r="A323" s="188" t="s">
        <v>169</v>
      </c>
      <c r="B323" s="369">
        <v>12175.0</v>
      </c>
      <c r="C323" s="369">
        <v>12206.0</v>
      </c>
      <c r="D323" s="369">
        <v>12236.0</v>
      </c>
      <c r="E323" s="369">
        <v>12267.0</v>
      </c>
      <c r="F323" s="369">
        <v>12298.0</v>
      </c>
      <c r="G323" s="369">
        <v>12328.0</v>
      </c>
      <c r="H323" s="369">
        <v>12359.0</v>
      </c>
      <c r="I323" s="369">
        <v>12389.0</v>
      </c>
      <c r="J323" s="369">
        <v>12420.0</v>
      </c>
      <c r="K323" s="369">
        <v>12451.0</v>
      </c>
      <c r="L323" s="369">
        <v>12479.0</v>
      </c>
      <c r="M323" s="369">
        <v>12510.0</v>
      </c>
      <c r="N323" s="365"/>
      <c r="O323" s="188" t="s">
        <v>169</v>
      </c>
      <c r="P323" s="369">
        <v>12175.0</v>
      </c>
      <c r="Q323" s="369">
        <v>12206.0</v>
      </c>
      <c r="R323" s="369">
        <v>12236.0</v>
      </c>
      <c r="S323" s="369">
        <v>12267.0</v>
      </c>
      <c r="T323" s="369">
        <v>12298.0</v>
      </c>
      <c r="U323" s="369">
        <v>12328.0</v>
      </c>
      <c r="V323" s="369">
        <v>12359.0</v>
      </c>
      <c r="W323" s="369">
        <v>12389.0</v>
      </c>
      <c r="X323" s="369">
        <v>12420.0</v>
      </c>
      <c r="Y323" s="369">
        <v>12451.0</v>
      </c>
      <c r="Z323" s="369">
        <v>12479.0</v>
      </c>
      <c r="AA323" s="369">
        <v>12510.0</v>
      </c>
    </row>
    <row r="324" ht="13.5" customHeight="1">
      <c r="A324" s="370" t="s">
        <v>208</v>
      </c>
      <c r="B324" s="175">
        <v>4901.96</v>
      </c>
      <c r="C324" s="175">
        <v>4901.96</v>
      </c>
      <c r="D324" s="175">
        <v>4901.96</v>
      </c>
      <c r="E324" s="175">
        <v>4901.96</v>
      </c>
      <c r="F324" s="175">
        <v>4901.96</v>
      </c>
      <c r="G324" s="175">
        <v>4901.96</v>
      </c>
      <c r="H324" s="175">
        <v>4901.96</v>
      </c>
      <c r="I324" s="175">
        <v>4901.96</v>
      </c>
      <c r="J324" s="175">
        <v>4901.96</v>
      </c>
      <c r="K324" s="175">
        <v>4901.96</v>
      </c>
      <c r="L324" s="175">
        <v>4901.96</v>
      </c>
      <c r="M324" s="175">
        <v>4901.96</v>
      </c>
      <c r="N324" s="365"/>
      <c r="O324" s="370" t="s">
        <v>208</v>
      </c>
      <c r="P324" s="175">
        <v>4901.96</v>
      </c>
      <c r="Q324" s="175">
        <v>4901.96</v>
      </c>
      <c r="R324" s="175">
        <v>4901.96</v>
      </c>
      <c r="S324" s="175">
        <v>4901.96</v>
      </c>
      <c r="T324" s="175">
        <v>4901.96</v>
      </c>
      <c r="U324" s="175">
        <v>4901.96</v>
      </c>
      <c r="V324" s="175">
        <v>4901.96</v>
      </c>
      <c r="W324" s="175">
        <v>4901.96</v>
      </c>
      <c r="X324" s="175">
        <v>4901.96</v>
      </c>
      <c r="Y324" s="175">
        <v>4901.96</v>
      </c>
      <c r="Z324" s="175">
        <v>4901.96</v>
      </c>
      <c r="AA324" s="175">
        <v>4901.96</v>
      </c>
    </row>
    <row r="325" ht="13.5" customHeight="1">
      <c r="A325" s="370" t="s">
        <v>209</v>
      </c>
      <c r="B325" s="175">
        <v>966.18</v>
      </c>
      <c r="C325" s="175">
        <v>957.23</v>
      </c>
      <c r="D325" s="175">
        <v>948.28</v>
      </c>
      <c r="E325" s="175">
        <v>939.34</v>
      </c>
      <c r="F325" s="175">
        <v>930.39</v>
      </c>
      <c r="G325" s="175">
        <v>921.45</v>
      </c>
      <c r="H325" s="175">
        <v>912.5</v>
      </c>
      <c r="I325" s="175">
        <v>903.55</v>
      </c>
      <c r="J325" s="175">
        <v>894.61</v>
      </c>
      <c r="K325" s="175">
        <v>885.66</v>
      </c>
      <c r="L325" s="175">
        <v>876.72</v>
      </c>
      <c r="M325" s="175">
        <v>867.77</v>
      </c>
      <c r="N325" s="365"/>
      <c r="O325" s="370" t="s">
        <v>209</v>
      </c>
      <c r="P325" s="175">
        <v>966.18</v>
      </c>
      <c r="Q325" s="175">
        <v>957.23</v>
      </c>
      <c r="R325" s="175">
        <v>948.28</v>
      </c>
      <c r="S325" s="175">
        <v>939.34</v>
      </c>
      <c r="T325" s="175">
        <v>930.39</v>
      </c>
      <c r="U325" s="175">
        <v>921.45</v>
      </c>
      <c r="V325" s="175">
        <v>912.5</v>
      </c>
      <c r="W325" s="175">
        <v>903.55</v>
      </c>
      <c r="X325" s="175">
        <v>894.61</v>
      </c>
      <c r="Y325" s="175">
        <v>885.66</v>
      </c>
      <c r="Z325" s="175">
        <v>876.72</v>
      </c>
      <c r="AA325" s="175">
        <v>867.77</v>
      </c>
    </row>
    <row r="326" ht="13.5" customHeight="1">
      <c r="A326" s="370" t="s">
        <v>210</v>
      </c>
      <c r="B326" s="175">
        <v>5868.14</v>
      </c>
      <c r="C326" s="175">
        <v>5859.19</v>
      </c>
      <c r="D326" s="175">
        <v>5850.25</v>
      </c>
      <c r="E326" s="175">
        <v>5841.3</v>
      </c>
      <c r="F326" s="175">
        <v>5832.35</v>
      </c>
      <c r="G326" s="175">
        <v>5823.41</v>
      </c>
      <c r="H326" s="175">
        <v>5814.46</v>
      </c>
      <c r="I326" s="175">
        <v>5805.51</v>
      </c>
      <c r="J326" s="175">
        <v>5796.57</v>
      </c>
      <c r="K326" s="175">
        <v>5787.62</v>
      </c>
      <c r="L326" s="175">
        <v>5778.68</v>
      </c>
      <c r="M326" s="175">
        <v>5769.73</v>
      </c>
      <c r="N326" s="365"/>
      <c r="O326" s="370" t="s">
        <v>210</v>
      </c>
      <c r="P326" s="175">
        <v>5868.14</v>
      </c>
      <c r="Q326" s="175">
        <v>5859.19</v>
      </c>
      <c r="R326" s="175">
        <v>5850.25</v>
      </c>
      <c r="S326" s="175">
        <v>5841.3</v>
      </c>
      <c r="T326" s="175">
        <v>5832.35</v>
      </c>
      <c r="U326" s="175">
        <v>5823.41</v>
      </c>
      <c r="V326" s="175">
        <v>5814.46</v>
      </c>
      <c r="W326" s="175">
        <v>5805.51</v>
      </c>
      <c r="X326" s="175">
        <v>5796.57</v>
      </c>
      <c r="Y326" s="175">
        <v>5787.62</v>
      </c>
      <c r="Z326" s="175">
        <v>5778.68</v>
      </c>
      <c r="AA326" s="175">
        <v>5769.73</v>
      </c>
    </row>
    <row r="327" ht="13.5" customHeight="1">
      <c r="A327" s="370" t="s">
        <v>211</v>
      </c>
      <c r="B327" s="175">
        <v>524509.8</v>
      </c>
      <c r="C327" s="175">
        <v>519607.84</v>
      </c>
      <c r="D327" s="175">
        <v>514705.88</v>
      </c>
      <c r="E327" s="175">
        <v>509803.92</v>
      </c>
      <c r="F327" s="175">
        <v>504901.96</v>
      </c>
      <c r="G327" s="175">
        <v>500000.0</v>
      </c>
      <c r="H327" s="175">
        <v>495098.04</v>
      </c>
      <c r="I327" s="175">
        <v>490196.08</v>
      </c>
      <c r="J327" s="175">
        <v>485294.12</v>
      </c>
      <c r="K327" s="175">
        <v>480392.16</v>
      </c>
      <c r="L327" s="175">
        <v>475490.2</v>
      </c>
      <c r="M327" s="175">
        <v>470588.24</v>
      </c>
      <c r="N327" s="365"/>
      <c r="O327" s="370" t="s">
        <v>211</v>
      </c>
      <c r="P327" s="175">
        <v>524509.8</v>
      </c>
      <c r="Q327" s="175">
        <v>519607.84</v>
      </c>
      <c r="R327" s="175">
        <v>514705.88</v>
      </c>
      <c r="S327" s="175">
        <v>509803.92</v>
      </c>
      <c r="T327" s="175">
        <v>504901.96</v>
      </c>
      <c r="U327" s="175">
        <v>500000.0</v>
      </c>
      <c r="V327" s="175">
        <v>495098.04</v>
      </c>
      <c r="W327" s="175">
        <v>490196.08</v>
      </c>
      <c r="X327" s="175">
        <v>485294.12</v>
      </c>
      <c r="Y327" s="175">
        <v>480392.16</v>
      </c>
      <c r="Z327" s="175">
        <v>475490.2</v>
      </c>
      <c r="AA327" s="175">
        <v>470588.24</v>
      </c>
    </row>
    <row r="328" ht="13.5" customHeight="1">
      <c r="A328" s="188" t="s">
        <v>169</v>
      </c>
      <c r="B328" s="371">
        <v>12540.0</v>
      </c>
      <c r="C328" s="371">
        <v>12571.0</v>
      </c>
      <c r="D328" s="371">
        <v>12601.0</v>
      </c>
      <c r="E328" s="371">
        <v>12632.0</v>
      </c>
      <c r="F328" s="371">
        <v>12663.0</v>
      </c>
      <c r="G328" s="371">
        <v>12693.0</v>
      </c>
      <c r="H328" s="371">
        <v>12724.0</v>
      </c>
      <c r="I328" s="371">
        <v>12754.0</v>
      </c>
      <c r="J328" s="371">
        <v>12785.0</v>
      </c>
      <c r="K328" s="371">
        <v>12816.0</v>
      </c>
      <c r="L328" s="371">
        <v>12844.0</v>
      </c>
      <c r="M328" s="371">
        <v>12875.0</v>
      </c>
      <c r="N328" s="365"/>
      <c r="O328" s="188" t="s">
        <v>169</v>
      </c>
      <c r="P328" s="371">
        <v>12540.0</v>
      </c>
      <c r="Q328" s="371">
        <v>12571.0</v>
      </c>
      <c r="R328" s="371">
        <v>12601.0</v>
      </c>
      <c r="S328" s="371">
        <v>12632.0</v>
      </c>
      <c r="T328" s="371">
        <v>12663.0</v>
      </c>
      <c r="U328" s="371">
        <v>12693.0</v>
      </c>
      <c r="V328" s="371">
        <v>12724.0</v>
      </c>
      <c r="W328" s="371">
        <v>12754.0</v>
      </c>
      <c r="X328" s="371">
        <v>12785.0</v>
      </c>
      <c r="Y328" s="371">
        <v>12816.0</v>
      </c>
      <c r="Z328" s="371">
        <v>12844.0</v>
      </c>
      <c r="AA328" s="371">
        <v>12875.0</v>
      </c>
    </row>
    <row r="329" ht="13.5" customHeight="1">
      <c r="A329" s="370" t="s">
        <v>208</v>
      </c>
      <c r="B329" s="175">
        <v>4901.96</v>
      </c>
      <c r="C329" s="175">
        <v>4901.96</v>
      </c>
      <c r="D329" s="175">
        <v>4901.96</v>
      </c>
      <c r="E329" s="175">
        <v>4901.96</v>
      </c>
      <c r="F329" s="175">
        <v>4901.96</v>
      </c>
      <c r="G329" s="175">
        <v>4901.96</v>
      </c>
      <c r="H329" s="175">
        <v>4901.96</v>
      </c>
      <c r="I329" s="175">
        <v>4901.96</v>
      </c>
      <c r="J329" s="175">
        <v>4901.96</v>
      </c>
      <c r="K329" s="175">
        <v>4901.96</v>
      </c>
      <c r="L329" s="175">
        <v>4901.96</v>
      </c>
      <c r="M329" s="175">
        <v>4901.96</v>
      </c>
      <c r="N329" s="365"/>
      <c r="O329" s="370" t="s">
        <v>208</v>
      </c>
      <c r="P329" s="175">
        <v>4901.96</v>
      </c>
      <c r="Q329" s="175">
        <v>4901.96</v>
      </c>
      <c r="R329" s="175">
        <v>4901.96</v>
      </c>
      <c r="S329" s="175">
        <v>4901.96</v>
      </c>
      <c r="T329" s="175">
        <v>4901.96</v>
      </c>
      <c r="U329" s="175">
        <v>4901.96</v>
      </c>
      <c r="V329" s="175">
        <v>4901.96</v>
      </c>
      <c r="W329" s="175">
        <v>4901.96</v>
      </c>
      <c r="X329" s="175">
        <v>4901.96</v>
      </c>
      <c r="Y329" s="175">
        <v>4901.96</v>
      </c>
      <c r="Z329" s="175">
        <v>4901.96</v>
      </c>
      <c r="AA329" s="175">
        <v>4901.96</v>
      </c>
    </row>
    <row r="330" ht="13.5" customHeight="1">
      <c r="A330" s="370" t="s">
        <v>209</v>
      </c>
      <c r="B330" s="175">
        <v>858.82</v>
      </c>
      <c r="C330" s="175">
        <v>849.88</v>
      </c>
      <c r="D330" s="175">
        <v>840.93</v>
      </c>
      <c r="E330" s="175">
        <v>831.99</v>
      </c>
      <c r="F330" s="175">
        <v>823.04</v>
      </c>
      <c r="G330" s="175">
        <v>814.09</v>
      </c>
      <c r="H330" s="175">
        <v>805.15</v>
      </c>
      <c r="I330" s="175">
        <v>796.2</v>
      </c>
      <c r="J330" s="175">
        <v>787.25</v>
      </c>
      <c r="K330" s="175">
        <v>778.31</v>
      </c>
      <c r="L330" s="175">
        <v>769.36</v>
      </c>
      <c r="M330" s="175">
        <v>760.42</v>
      </c>
      <c r="N330" s="365"/>
      <c r="O330" s="370" t="s">
        <v>209</v>
      </c>
      <c r="P330" s="175">
        <v>858.82</v>
      </c>
      <c r="Q330" s="175">
        <v>849.88</v>
      </c>
      <c r="R330" s="175">
        <v>840.93</v>
      </c>
      <c r="S330" s="175">
        <v>831.99</v>
      </c>
      <c r="T330" s="175">
        <v>823.04</v>
      </c>
      <c r="U330" s="175">
        <v>814.09</v>
      </c>
      <c r="V330" s="175">
        <v>805.15</v>
      </c>
      <c r="W330" s="175">
        <v>796.2</v>
      </c>
      <c r="X330" s="175">
        <v>787.25</v>
      </c>
      <c r="Y330" s="175">
        <v>778.31</v>
      </c>
      <c r="Z330" s="175">
        <v>769.36</v>
      </c>
      <c r="AA330" s="175">
        <v>760.42</v>
      </c>
    </row>
    <row r="331" ht="13.5" customHeight="1">
      <c r="A331" s="370" t="s">
        <v>210</v>
      </c>
      <c r="B331" s="175">
        <v>5760.78</v>
      </c>
      <c r="C331" s="175">
        <v>5751.84</v>
      </c>
      <c r="D331" s="175">
        <v>5742.89</v>
      </c>
      <c r="E331" s="175">
        <v>5733.95</v>
      </c>
      <c r="F331" s="175">
        <v>5725.0</v>
      </c>
      <c r="G331" s="175">
        <v>5716.05</v>
      </c>
      <c r="H331" s="175">
        <v>5707.11</v>
      </c>
      <c r="I331" s="175">
        <v>5698.16</v>
      </c>
      <c r="J331" s="175">
        <v>5689.22</v>
      </c>
      <c r="K331" s="175">
        <v>5680.27</v>
      </c>
      <c r="L331" s="175">
        <v>5671.32</v>
      </c>
      <c r="M331" s="175">
        <v>5662.38</v>
      </c>
      <c r="N331" s="365"/>
      <c r="O331" s="370" t="s">
        <v>210</v>
      </c>
      <c r="P331" s="175">
        <v>5760.78</v>
      </c>
      <c r="Q331" s="175">
        <v>5751.84</v>
      </c>
      <c r="R331" s="175">
        <v>5742.89</v>
      </c>
      <c r="S331" s="175">
        <v>5733.95</v>
      </c>
      <c r="T331" s="175">
        <v>5725.0</v>
      </c>
      <c r="U331" s="175">
        <v>5716.05</v>
      </c>
      <c r="V331" s="175">
        <v>5707.11</v>
      </c>
      <c r="W331" s="175">
        <v>5698.16</v>
      </c>
      <c r="X331" s="175">
        <v>5689.22</v>
      </c>
      <c r="Y331" s="175">
        <v>5680.27</v>
      </c>
      <c r="Z331" s="175">
        <v>5671.32</v>
      </c>
      <c r="AA331" s="175">
        <v>5662.38</v>
      </c>
    </row>
    <row r="332" ht="13.5" customHeight="1">
      <c r="A332" s="370" t="s">
        <v>211</v>
      </c>
      <c r="B332" s="175">
        <v>465686.27</v>
      </c>
      <c r="C332" s="175">
        <v>460784.31</v>
      </c>
      <c r="D332" s="175">
        <v>455882.35</v>
      </c>
      <c r="E332" s="175">
        <v>450980.39</v>
      </c>
      <c r="F332" s="175">
        <v>446078.43</v>
      </c>
      <c r="G332" s="175">
        <v>441176.47</v>
      </c>
      <c r="H332" s="175">
        <v>436274.51</v>
      </c>
      <c r="I332" s="175">
        <v>431372.55</v>
      </c>
      <c r="J332" s="175">
        <v>426470.59</v>
      </c>
      <c r="K332" s="175">
        <v>421568.63</v>
      </c>
      <c r="L332" s="175">
        <v>416666.67</v>
      </c>
      <c r="M332" s="175">
        <v>411764.71</v>
      </c>
      <c r="N332" s="365"/>
      <c r="O332" s="370" t="s">
        <v>211</v>
      </c>
      <c r="P332" s="175">
        <v>465686.27</v>
      </c>
      <c r="Q332" s="175">
        <v>460784.31</v>
      </c>
      <c r="R332" s="175">
        <v>455882.35</v>
      </c>
      <c r="S332" s="175">
        <v>450980.39</v>
      </c>
      <c r="T332" s="175">
        <v>446078.43</v>
      </c>
      <c r="U332" s="175">
        <v>441176.47</v>
      </c>
      <c r="V332" s="175">
        <v>436274.51</v>
      </c>
      <c r="W332" s="175">
        <v>431372.55</v>
      </c>
      <c r="X332" s="175">
        <v>426470.59</v>
      </c>
      <c r="Y332" s="175">
        <v>421568.63</v>
      </c>
      <c r="Z332" s="175">
        <v>416666.67</v>
      </c>
      <c r="AA332" s="175">
        <v>411764.71</v>
      </c>
    </row>
    <row r="333" ht="13.5" customHeight="1">
      <c r="A333" s="188" t="s">
        <v>169</v>
      </c>
      <c r="B333" s="369">
        <v>11079.0</v>
      </c>
      <c r="C333" s="369">
        <v>11110.0</v>
      </c>
      <c r="D333" s="369">
        <v>11140.0</v>
      </c>
      <c r="E333" s="369">
        <v>11171.0</v>
      </c>
      <c r="F333" s="369">
        <v>11202.0</v>
      </c>
      <c r="G333" s="369">
        <v>11232.0</v>
      </c>
      <c r="H333" s="369">
        <v>11263.0</v>
      </c>
      <c r="I333" s="369">
        <v>11293.0</v>
      </c>
      <c r="J333" s="369">
        <v>11324.0</v>
      </c>
      <c r="K333" s="369">
        <v>11355.0</v>
      </c>
      <c r="L333" s="369">
        <v>11383.0</v>
      </c>
      <c r="M333" s="369">
        <v>11414.0</v>
      </c>
      <c r="N333" s="365"/>
      <c r="O333" s="188" t="s">
        <v>169</v>
      </c>
      <c r="P333" s="369">
        <v>11079.0</v>
      </c>
      <c r="Q333" s="369">
        <v>11110.0</v>
      </c>
      <c r="R333" s="369">
        <v>11140.0</v>
      </c>
      <c r="S333" s="369">
        <v>11171.0</v>
      </c>
      <c r="T333" s="369">
        <v>11202.0</v>
      </c>
      <c r="U333" s="369">
        <v>11232.0</v>
      </c>
      <c r="V333" s="369">
        <v>11263.0</v>
      </c>
      <c r="W333" s="369">
        <v>11293.0</v>
      </c>
      <c r="X333" s="369">
        <v>11324.0</v>
      </c>
      <c r="Y333" s="369">
        <v>11355.0</v>
      </c>
      <c r="Z333" s="369">
        <v>11383.0</v>
      </c>
      <c r="AA333" s="369">
        <v>11414.0</v>
      </c>
    </row>
    <row r="334" ht="13.5" customHeight="1">
      <c r="A334" s="370" t="s">
        <v>208</v>
      </c>
      <c r="B334" s="175">
        <v>4901.96</v>
      </c>
      <c r="C334" s="175">
        <v>4901.96</v>
      </c>
      <c r="D334" s="175">
        <v>4901.96</v>
      </c>
      <c r="E334" s="175">
        <v>4901.96</v>
      </c>
      <c r="F334" s="175">
        <v>4901.96</v>
      </c>
      <c r="G334" s="175">
        <v>4901.96</v>
      </c>
      <c r="H334" s="175">
        <v>4901.96</v>
      </c>
      <c r="I334" s="175">
        <v>4901.96</v>
      </c>
      <c r="J334" s="175">
        <v>4901.96</v>
      </c>
      <c r="K334" s="175">
        <v>4901.96</v>
      </c>
      <c r="L334" s="175">
        <v>4901.96</v>
      </c>
      <c r="M334" s="175">
        <v>4901.96</v>
      </c>
      <c r="N334" s="365"/>
      <c r="O334" s="370" t="s">
        <v>208</v>
      </c>
      <c r="P334" s="175">
        <v>4901.96</v>
      </c>
      <c r="Q334" s="175">
        <v>4901.96</v>
      </c>
      <c r="R334" s="175">
        <v>4901.96</v>
      </c>
      <c r="S334" s="175">
        <v>4901.96</v>
      </c>
      <c r="T334" s="175">
        <v>4901.96</v>
      </c>
      <c r="U334" s="175">
        <v>4901.96</v>
      </c>
      <c r="V334" s="175">
        <v>4901.96</v>
      </c>
      <c r="W334" s="175">
        <v>4901.96</v>
      </c>
      <c r="X334" s="175">
        <v>4901.96</v>
      </c>
      <c r="Y334" s="175">
        <v>4901.96</v>
      </c>
      <c r="Z334" s="175">
        <v>4901.96</v>
      </c>
      <c r="AA334" s="175">
        <v>4901.96</v>
      </c>
    </row>
    <row r="335" ht="13.5" customHeight="1">
      <c r="A335" s="370" t="s">
        <v>209</v>
      </c>
      <c r="B335" s="175">
        <v>1288.24</v>
      </c>
      <c r="C335" s="175">
        <v>1279.29</v>
      </c>
      <c r="D335" s="175">
        <v>1270.34</v>
      </c>
      <c r="E335" s="175">
        <v>1261.4</v>
      </c>
      <c r="F335" s="175">
        <v>1252.45</v>
      </c>
      <c r="G335" s="175">
        <v>1243.5</v>
      </c>
      <c r="H335" s="175">
        <v>1234.56</v>
      </c>
      <c r="I335" s="175">
        <v>1225.61</v>
      </c>
      <c r="J335" s="175">
        <v>1216.67</v>
      </c>
      <c r="K335" s="175">
        <v>1207.72</v>
      </c>
      <c r="L335" s="175">
        <v>1198.77</v>
      </c>
      <c r="M335" s="175">
        <v>1189.83</v>
      </c>
      <c r="N335" s="365"/>
      <c r="O335" s="370" t="s">
        <v>209</v>
      </c>
      <c r="P335" s="175">
        <v>1288.24</v>
      </c>
      <c r="Q335" s="175">
        <v>1279.29</v>
      </c>
      <c r="R335" s="175">
        <v>1270.34</v>
      </c>
      <c r="S335" s="175">
        <v>1261.4</v>
      </c>
      <c r="T335" s="175">
        <v>1252.45</v>
      </c>
      <c r="U335" s="175">
        <v>1243.5</v>
      </c>
      <c r="V335" s="175">
        <v>1234.56</v>
      </c>
      <c r="W335" s="175">
        <v>1225.61</v>
      </c>
      <c r="X335" s="175">
        <v>1216.67</v>
      </c>
      <c r="Y335" s="175">
        <v>1207.72</v>
      </c>
      <c r="Z335" s="175">
        <v>1198.77</v>
      </c>
      <c r="AA335" s="175">
        <v>1189.83</v>
      </c>
    </row>
    <row r="336" ht="13.5" customHeight="1">
      <c r="A336" s="370" t="s">
        <v>210</v>
      </c>
      <c r="B336" s="175">
        <v>6190.2</v>
      </c>
      <c r="C336" s="175">
        <v>6181.25</v>
      </c>
      <c r="D336" s="175">
        <v>6172.3</v>
      </c>
      <c r="E336" s="175">
        <v>6163.36</v>
      </c>
      <c r="F336" s="175">
        <v>6154.41</v>
      </c>
      <c r="G336" s="175">
        <v>6145.47</v>
      </c>
      <c r="H336" s="175">
        <v>6136.52</v>
      </c>
      <c r="I336" s="175">
        <v>6127.57</v>
      </c>
      <c r="J336" s="175">
        <v>6118.63</v>
      </c>
      <c r="K336" s="175">
        <v>6109.68</v>
      </c>
      <c r="L336" s="175">
        <v>6100.74</v>
      </c>
      <c r="M336" s="175">
        <v>6091.79</v>
      </c>
      <c r="N336" s="365"/>
      <c r="O336" s="370" t="s">
        <v>210</v>
      </c>
      <c r="P336" s="175">
        <v>6190.2</v>
      </c>
      <c r="Q336" s="175">
        <v>6181.25</v>
      </c>
      <c r="R336" s="175">
        <v>6172.3</v>
      </c>
      <c r="S336" s="175">
        <v>6163.36</v>
      </c>
      <c r="T336" s="175">
        <v>6154.41</v>
      </c>
      <c r="U336" s="175">
        <v>6145.47</v>
      </c>
      <c r="V336" s="175">
        <v>6136.52</v>
      </c>
      <c r="W336" s="175">
        <v>6127.57</v>
      </c>
      <c r="X336" s="175">
        <v>6118.63</v>
      </c>
      <c r="Y336" s="175">
        <v>6109.68</v>
      </c>
      <c r="Z336" s="175">
        <v>6100.74</v>
      </c>
      <c r="AA336" s="175">
        <v>6091.79</v>
      </c>
    </row>
    <row r="337" ht="13.5" customHeight="1">
      <c r="A337" s="370" t="s">
        <v>211</v>
      </c>
      <c r="B337" s="175">
        <v>700980.39</v>
      </c>
      <c r="C337" s="175">
        <v>696078.43</v>
      </c>
      <c r="D337" s="175">
        <v>691176.47</v>
      </c>
      <c r="E337" s="175">
        <v>686274.51</v>
      </c>
      <c r="F337" s="175">
        <v>681372.55</v>
      </c>
      <c r="G337" s="175">
        <v>676470.59</v>
      </c>
      <c r="H337" s="175">
        <v>671568.63</v>
      </c>
      <c r="I337" s="175">
        <v>666666.67</v>
      </c>
      <c r="J337" s="175">
        <v>661764.71</v>
      </c>
      <c r="K337" s="175">
        <v>656862.75</v>
      </c>
      <c r="L337" s="175">
        <v>651960.78</v>
      </c>
      <c r="M337" s="175">
        <v>647058.82</v>
      </c>
      <c r="N337" s="365"/>
      <c r="O337" s="370" t="s">
        <v>211</v>
      </c>
      <c r="P337" s="175">
        <v>700980.39</v>
      </c>
      <c r="Q337" s="175">
        <v>696078.43</v>
      </c>
      <c r="R337" s="175">
        <v>691176.47</v>
      </c>
      <c r="S337" s="175">
        <v>686274.51</v>
      </c>
      <c r="T337" s="175">
        <v>681372.55</v>
      </c>
      <c r="U337" s="175">
        <v>676470.59</v>
      </c>
      <c r="V337" s="175">
        <v>671568.63</v>
      </c>
      <c r="W337" s="175">
        <v>666666.67</v>
      </c>
      <c r="X337" s="175">
        <v>661764.71</v>
      </c>
      <c r="Y337" s="175">
        <v>656862.75</v>
      </c>
      <c r="Z337" s="175">
        <v>651960.78</v>
      </c>
      <c r="AA337" s="175">
        <v>647058.82</v>
      </c>
    </row>
    <row r="338" ht="13.5" customHeight="1">
      <c r="A338" s="188" t="s">
        <v>169</v>
      </c>
      <c r="B338" s="369">
        <v>11444.0</v>
      </c>
      <c r="C338" s="369">
        <v>11475.0</v>
      </c>
      <c r="D338" s="369">
        <v>11505.0</v>
      </c>
      <c r="E338" s="369">
        <v>11536.0</v>
      </c>
      <c r="F338" s="369">
        <v>11567.0</v>
      </c>
      <c r="G338" s="369">
        <v>11597.0</v>
      </c>
      <c r="H338" s="369">
        <v>11628.0</v>
      </c>
      <c r="I338" s="369">
        <v>11658.0</v>
      </c>
      <c r="J338" s="369">
        <v>11689.0</v>
      </c>
      <c r="K338" s="369">
        <v>11720.0</v>
      </c>
      <c r="L338" s="369">
        <v>11749.0</v>
      </c>
      <c r="M338" s="369">
        <v>11780.0</v>
      </c>
      <c r="N338" s="365"/>
      <c r="O338" s="188" t="s">
        <v>169</v>
      </c>
      <c r="P338" s="369">
        <v>11444.0</v>
      </c>
      <c r="Q338" s="369">
        <v>11475.0</v>
      </c>
      <c r="R338" s="369">
        <v>11505.0</v>
      </c>
      <c r="S338" s="369">
        <v>11536.0</v>
      </c>
      <c r="T338" s="369">
        <v>11567.0</v>
      </c>
      <c r="U338" s="369">
        <v>11597.0</v>
      </c>
      <c r="V338" s="369">
        <v>11628.0</v>
      </c>
      <c r="W338" s="369">
        <v>11658.0</v>
      </c>
      <c r="X338" s="369">
        <v>11689.0</v>
      </c>
      <c r="Y338" s="369">
        <v>11720.0</v>
      </c>
      <c r="Z338" s="369">
        <v>11749.0</v>
      </c>
      <c r="AA338" s="369">
        <v>11780.0</v>
      </c>
    </row>
    <row r="339" ht="13.5" customHeight="1">
      <c r="A339" s="370" t="s">
        <v>208</v>
      </c>
      <c r="B339" s="175">
        <v>4901.96</v>
      </c>
      <c r="C339" s="175">
        <v>4901.96</v>
      </c>
      <c r="D339" s="175">
        <v>4901.96</v>
      </c>
      <c r="E339" s="175">
        <v>4901.96</v>
      </c>
      <c r="F339" s="175">
        <v>4901.96</v>
      </c>
      <c r="G339" s="175">
        <v>4901.96</v>
      </c>
      <c r="H339" s="175">
        <v>4901.96</v>
      </c>
      <c r="I339" s="175">
        <v>4901.96</v>
      </c>
      <c r="J339" s="175">
        <v>4901.96</v>
      </c>
      <c r="K339" s="175">
        <v>4901.96</v>
      </c>
      <c r="L339" s="175">
        <v>4901.96</v>
      </c>
      <c r="M339" s="175">
        <v>4901.96</v>
      </c>
      <c r="N339" s="365"/>
      <c r="O339" s="370" t="s">
        <v>208</v>
      </c>
      <c r="P339" s="175">
        <v>4901.96</v>
      </c>
      <c r="Q339" s="175">
        <v>4901.96</v>
      </c>
      <c r="R339" s="175">
        <v>4901.96</v>
      </c>
      <c r="S339" s="175">
        <v>4901.96</v>
      </c>
      <c r="T339" s="175">
        <v>4901.96</v>
      </c>
      <c r="U339" s="175">
        <v>4901.96</v>
      </c>
      <c r="V339" s="175">
        <v>4901.96</v>
      </c>
      <c r="W339" s="175">
        <v>4901.96</v>
      </c>
      <c r="X339" s="175">
        <v>4901.96</v>
      </c>
      <c r="Y339" s="175">
        <v>4901.96</v>
      </c>
      <c r="Z339" s="175">
        <v>4901.96</v>
      </c>
      <c r="AA339" s="175">
        <v>4901.96</v>
      </c>
    </row>
    <row r="340" ht="13.5" customHeight="1">
      <c r="A340" s="370" t="s">
        <v>209</v>
      </c>
      <c r="B340" s="175">
        <v>1180.88</v>
      </c>
      <c r="C340" s="175">
        <v>1171.94</v>
      </c>
      <c r="D340" s="175">
        <v>1162.99</v>
      </c>
      <c r="E340" s="175">
        <v>1154.04</v>
      </c>
      <c r="F340" s="175">
        <v>1145.1</v>
      </c>
      <c r="G340" s="175">
        <v>1136.15</v>
      </c>
      <c r="H340" s="175">
        <v>1127.21</v>
      </c>
      <c r="I340" s="175">
        <v>1118.26</v>
      </c>
      <c r="J340" s="175">
        <v>1109.31</v>
      </c>
      <c r="K340" s="175">
        <v>1100.37</v>
      </c>
      <c r="L340" s="175">
        <v>1091.42</v>
      </c>
      <c r="M340" s="175">
        <v>1082.48</v>
      </c>
      <c r="N340" s="365"/>
      <c r="O340" s="370" t="s">
        <v>209</v>
      </c>
      <c r="P340" s="175">
        <v>1180.88</v>
      </c>
      <c r="Q340" s="175">
        <v>1171.94</v>
      </c>
      <c r="R340" s="175">
        <v>1162.99</v>
      </c>
      <c r="S340" s="175">
        <v>1154.04</v>
      </c>
      <c r="T340" s="175">
        <v>1145.1</v>
      </c>
      <c r="U340" s="175">
        <v>1136.15</v>
      </c>
      <c r="V340" s="175">
        <v>1127.21</v>
      </c>
      <c r="W340" s="175">
        <v>1118.26</v>
      </c>
      <c r="X340" s="175">
        <v>1109.31</v>
      </c>
      <c r="Y340" s="175">
        <v>1100.37</v>
      </c>
      <c r="Z340" s="175">
        <v>1091.42</v>
      </c>
      <c r="AA340" s="175">
        <v>1082.48</v>
      </c>
    </row>
    <row r="341" ht="13.5" customHeight="1">
      <c r="A341" s="370" t="s">
        <v>210</v>
      </c>
      <c r="B341" s="175">
        <v>6082.84</v>
      </c>
      <c r="C341" s="175">
        <v>6073.9</v>
      </c>
      <c r="D341" s="175">
        <v>6064.95</v>
      </c>
      <c r="E341" s="175">
        <v>6056.0</v>
      </c>
      <c r="F341" s="175">
        <v>6047.06</v>
      </c>
      <c r="G341" s="175">
        <v>6038.11</v>
      </c>
      <c r="H341" s="175">
        <v>6029.17</v>
      </c>
      <c r="I341" s="175">
        <v>6020.22</v>
      </c>
      <c r="J341" s="175">
        <v>6011.27</v>
      </c>
      <c r="K341" s="175">
        <v>6002.33</v>
      </c>
      <c r="L341" s="175">
        <v>5993.38</v>
      </c>
      <c r="M341" s="175">
        <v>5984.44</v>
      </c>
      <c r="N341" s="365"/>
      <c r="O341" s="370" t="s">
        <v>210</v>
      </c>
      <c r="P341" s="175">
        <v>6082.84</v>
      </c>
      <c r="Q341" s="175">
        <v>6073.9</v>
      </c>
      <c r="R341" s="175">
        <v>6064.95</v>
      </c>
      <c r="S341" s="175">
        <v>6056.0</v>
      </c>
      <c r="T341" s="175">
        <v>6047.06</v>
      </c>
      <c r="U341" s="175">
        <v>6038.11</v>
      </c>
      <c r="V341" s="175">
        <v>6029.17</v>
      </c>
      <c r="W341" s="175">
        <v>6020.22</v>
      </c>
      <c r="X341" s="175">
        <v>6011.27</v>
      </c>
      <c r="Y341" s="175">
        <v>6002.33</v>
      </c>
      <c r="Z341" s="175">
        <v>5993.38</v>
      </c>
      <c r="AA341" s="175">
        <v>5984.44</v>
      </c>
    </row>
    <row r="342" ht="13.5" customHeight="1">
      <c r="A342" s="370" t="s">
        <v>211</v>
      </c>
      <c r="B342" s="175">
        <v>642156.86</v>
      </c>
      <c r="C342" s="175">
        <v>637254.9</v>
      </c>
      <c r="D342" s="175">
        <v>632352.94</v>
      </c>
      <c r="E342" s="175">
        <v>627450.98</v>
      </c>
      <c r="F342" s="175">
        <v>622549.02</v>
      </c>
      <c r="G342" s="175">
        <v>617647.06</v>
      </c>
      <c r="H342" s="175">
        <v>612745.1</v>
      </c>
      <c r="I342" s="175">
        <v>607843.14</v>
      </c>
      <c r="J342" s="175">
        <v>602941.18</v>
      </c>
      <c r="K342" s="175">
        <v>598039.22</v>
      </c>
      <c r="L342" s="175">
        <v>593137.25</v>
      </c>
      <c r="M342" s="175">
        <v>588235.29</v>
      </c>
      <c r="N342" s="365"/>
      <c r="O342" s="370" t="s">
        <v>211</v>
      </c>
      <c r="P342" s="175">
        <v>642156.86</v>
      </c>
      <c r="Q342" s="175">
        <v>637254.9</v>
      </c>
      <c r="R342" s="175">
        <v>632352.94</v>
      </c>
      <c r="S342" s="175">
        <v>627450.98</v>
      </c>
      <c r="T342" s="175">
        <v>622549.02</v>
      </c>
      <c r="U342" s="175">
        <v>617647.06</v>
      </c>
      <c r="V342" s="175">
        <v>612745.1</v>
      </c>
      <c r="W342" s="175">
        <v>607843.14</v>
      </c>
      <c r="X342" s="175">
        <v>602941.18</v>
      </c>
      <c r="Y342" s="175">
        <v>598039.22</v>
      </c>
      <c r="Z342" s="175">
        <v>593137.25</v>
      </c>
      <c r="AA342" s="175">
        <v>588235.29</v>
      </c>
    </row>
    <row r="343" ht="13.5" customHeight="1">
      <c r="A343" s="188" t="s">
        <v>169</v>
      </c>
      <c r="B343" s="369">
        <v>11810.0</v>
      </c>
      <c r="C343" s="369">
        <v>11841.0</v>
      </c>
      <c r="D343" s="369">
        <v>11871.0</v>
      </c>
      <c r="E343" s="369">
        <v>11902.0</v>
      </c>
      <c r="F343" s="369">
        <v>11933.0</v>
      </c>
      <c r="G343" s="369">
        <v>11963.0</v>
      </c>
      <c r="H343" s="369">
        <v>11994.0</v>
      </c>
      <c r="I343" s="369">
        <v>12024.0</v>
      </c>
      <c r="J343" s="369">
        <v>12055.0</v>
      </c>
      <c r="K343" s="369">
        <v>12086.0</v>
      </c>
      <c r="L343" s="369">
        <v>12114.0</v>
      </c>
      <c r="M343" s="369">
        <v>12145.0</v>
      </c>
      <c r="N343" s="365"/>
      <c r="O343" s="188" t="s">
        <v>169</v>
      </c>
      <c r="P343" s="369">
        <v>11810.0</v>
      </c>
      <c r="Q343" s="369">
        <v>11841.0</v>
      </c>
      <c r="R343" s="369">
        <v>11871.0</v>
      </c>
      <c r="S343" s="369">
        <v>11902.0</v>
      </c>
      <c r="T343" s="369">
        <v>11933.0</v>
      </c>
      <c r="U343" s="369">
        <v>11963.0</v>
      </c>
      <c r="V343" s="369">
        <v>11994.0</v>
      </c>
      <c r="W343" s="369">
        <v>12024.0</v>
      </c>
      <c r="X343" s="369">
        <v>12055.0</v>
      </c>
      <c r="Y343" s="369">
        <v>12086.0</v>
      </c>
      <c r="Z343" s="369">
        <v>12114.0</v>
      </c>
      <c r="AA343" s="369">
        <v>12145.0</v>
      </c>
    </row>
    <row r="344" ht="13.5" customHeight="1">
      <c r="A344" s="370" t="s">
        <v>208</v>
      </c>
      <c r="B344" s="175">
        <v>4901.96</v>
      </c>
      <c r="C344" s="175">
        <v>4901.96</v>
      </c>
      <c r="D344" s="175">
        <v>4901.96</v>
      </c>
      <c r="E344" s="175">
        <v>4901.96</v>
      </c>
      <c r="F344" s="175">
        <v>4901.96</v>
      </c>
      <c r="G344" s="175">
        <v>4901.96</v>
      </c>
      <c r="H344" s="175">
        <v>4901.96</v>
      </c>
      <c r="I344" s="175">
        <v>4901.96</v>
      </c>
      <c r="J344" s="175">
        <v>4901.96</v>
      </c>
      <c r="K344" s="175">
        <v>4901.96</v>
      </c>
      <c r="L344" s="175">
        <v>4901.96</v>
      </c>
      <c r="M344" s="175">
        <v>4901.96</v>
      </c>
      <c r="N344" s="365"/>
      <c r="O344" s="370" t="s">
        <v>208</v>
      </c>
      <c r="P344" s="175">
        <v>4901.96</v>
      </c>
      <c r="Q344" s="175">
        <v>4901.96</v>
      </c>
      <c r="R344" s="175">
        <v>4901.96</v>
      </c>
      <c r="S344" s="175">
        <v>4901.96</v>
      </c>
      <c r="T344" s="175">
        <v>4901.96</v>
      </c>
      <c r="U344" s="175">
        <v>4901.96</v>
      </c>
      <c r="V344" s="175">
        <v>4901.96</v>
      </c>
      <c r="W344" s="175">
        <v>4901.96</v>
      </c>
      <c r="X344" s="175">
        <v>4901.96</v>
      </c>
      <c r="Y344" s="175">
        <v>4901.96</v>
      </c>
      <c r="Z344" s="175">
        <v>4901.96</v>
      </c>
      <c r="AA344" s="175">
        <v>4901.96</v>
      </c>
    </row>
    <row r="345" ht="13.5" customHeight="1">
      <c r="A345" s="370" t="s">
        <v>209</v>
      </c>
      <c r="B345" s="175">
        <v>1073.53</v>
      </c>
      <c r="C345" s="175">
        <v>1064.58</v>
      </c>
      <c r="D345" s="175">
        <v>1055.64</v>
      </c>
      <c r="E345" s="175">
        <v>1046.69</v>
      </c>
      <c r="F345" s="175">
        <v>1037.75</v>
      </c>
      <c r="G345" s="175">
        <v>1028.8</v>
      </c>
      <c r="H345" s="175">
        <v>1019.85</v>
      </c>
      <c r="I345" s="175">
        <v>1010.91</v>
      </c>
      <c r="J345" s="175">
        <v>1001.96</v>
      </c>
      <c r="K345" s="175">
        <v>993.01</v>
      </c>
      <c r="L345" s="175">
        <v>984.07</v>
      </c>
      <c r="M345" s="175">
        <v>975.12</v>
      </c>
      <c r="N345" s="365"/>
      <c r="O345" s="370" t="s">
        <v>209</v>
      </c>
      <c r="P345" s="175">
        <v>1073.53</v>
      </c>
      <c r="Q345" s="175">
        <v>1064.58</v>
      </c>
      <c r="R345" s="175">
        <v>1055.64</v>
      </c>
      <c r="S345" s="175">
        <v>1046.69</v>
      </c>
      <c r="T345" s="175">
        <v>1037.75</v>
      </c>
      <c r="U345" s="175">
        <v>1028.8</v>
      </c>
      <c r="V345" s="175">
        <v>1019.85</v>
      </c>
      <c r="W345" s="175">
        <v>1010.91</v>
      </c>
      <c r="X345" s="175">
        <v>1001.96</v>
      </c>
      <c r="Y345" s="175">
        <v>993.01</v>
      </c>
      <c r="Z345" s="175">
        <v>984.07</v>
      </c>
      <c r="AA345" s="175">
        <v>975.12</v>
      </c>
    </row>
    <row r="346" ht="13.5" customHeight="1">
      <c r="A346" s="370" t="s">
        <v>210</v>
      </c>
      <c r="B346" s="175">
        <v>5975.49</v>
      </c>
      <c r="C346" s="175">
        <v>5966.54</v>
      </c>
      <c r="D346" s="175">
        <v>5957.6</v>
      </c>
      <c r="E346" s="175">
        <v>5948.65</v>
      </c>
      <c r="F346" s="175">
        <v>5939.71</v>
      </c>
      <c r="G346" s="175">
        <v>5930.76</v>
      </c>
      <c r="H346" s="175">
        <v>5921.81</v>
      </c>
      <c r="I346" s="175">
        <v>5912.87</v>
      </c>
      <c r="J346" s="175">
        <v>5903.92</v>
      </c>
      <c r="K346" s="175">
        <v>5894.98</v>
      </c>
      <c r="L346" s="175">
        <v>5886.03</v>
      </c>
      <c r="M346" s="175">
        <v>5877.08</v>
      </c>
      <c r="N346" s="365"/>
      <c r="O346" s="370" t="s">
        <v>210</v>
      </c>
      <c r="P346" s="175">
        <v>5975.49</v>
      </c>
      <c r="Q346" s="175">
        <v>5966.54</v>
      </c>
      <c r="R346" s="175">
        <v>5957.6</v>
      </c>
      <c r="S346" s="175">
        <v>5948.65</v>
      </c>
      <c r="T346" s="175">
        <v>5939.71</v>
      </c>
      <c r="U346" s="175">
        <v>5930.76</v>
      </c>
      <c r="V346" s="175">
        <v>5921.81</v>
      </c>
      <c r="W346" s="175">
        <v>5912.87</v>
      </c>
      <c r="X346" s="175">
        <v>5903.92</v>
      </c>
      <c r="Y346" s="175">
        <v>5894.98</v>
      </c>
      <c r="Z346" s="175">
        <v>5886.03</v>
      </c>
      <c r="AA346" s="175">
        <v>5877.08</v>
      </c>
    </row>
    <row r="347" ht="13.5" customHeight="1">
      <c r="A347" s="370" t="s">
        <v>211</v>
      </c>
      <c r="B347" s="175">
        <v>583333.33</v>
      </c>
      <c r="C347" s="175">
        <v>578431.37</v>
      </c>
      <c r="D347" s="175">
        <v>573529.41</v>
      </c>
      <c r="E347" s="175">
        <v>568627.45</v>
      </c>
      <c r="F347" s="175">
        <v>563725.49</v>
      </c>
      <c r="G347" s="175">
        <v>558823.53</v>
      </c>
      <c r="H347" s="175">
        <v>553921.57</v>
      </c>
      <c r="I347" s="175">
        <v>549019.61</v>
      </c>
      <c r="J347" s="175">
        <v>544117.65</v>
      </c>
      <c r="K347" s="175">
        <v>539215.69</v>
      </c>
      <c r="L347" s="175">
        <v>534313.73</v>
      </c>
      <c r="M347" s="175">
        <v>529411.76</v>
      </c>
      <c r="N347" s="365"/>
      <c r="O347" s="370" t="s">
        <v>211</v>
      </c>
      <c r="P347" s="175">
        <v>583333.33</v>
      </c>
      <c r="Q347" s="175">
        <v>578431.37</v>
      </c>
      <c r="R347" s="175">
        <v>573529.41</v>
      </c>
      <c r="S347" s="175">
        <v>568627.45</v>
      </c>
      <c r="T347" s="175">
        <v>563725.49</v>
      </c>
      <c r="U347" s="175">
        <v>558823.53</v>
      </c>
      <c r="V347" s="175">
        <v>553921.57</v>
      </c>
      <c r="W347" s="175">
        <v>549019.61</v>
      </c>
      <c r="X347" s="175">
        <v>544117.65</v>
      </c>
      <c r="Y347" s="175">
        <v>539215.69</v>
      </c>
      <c r="Z347" s="175">
        <v>534313.73</v>
      </c>
      <c r="AA347" s="175">
        <v>529411.76</v>
      </c>
    </row>
    <row r="348" ht="13.5" customHeight="1">
      <c r="A348" s="188" t="s">
        <v>169</v>
      </c>
      <c r="B348" s="369">
        <v>12175.0</v>
      </c>
      <c r="C348" s="369">
        <v>12206.0</v>
      </c>
      <c r="D348" s="369">
        <v>12236.0</v>
      </c>
      <c r="E348" s="369">
        <v>12267.0</v>
      </c>
      <c r="F348" s="369">
        <v>12298.0</v>
      </c>
      <c r="G348" s="369">
        <v>12328.0</v>
      </c>
      <c r="H348" s="369">
        <v>12359.0</v>
      </c>
      <c r="I348" s="369">
        <v>12389.0</v>
      </c>
      <c r="J348" s="369">
        <v>12420.0</v>
      </c>
      <c r="K348" s="369">
        <v>12451.0</v>
      </c>
      <c r="L348" s="369">
        <v>12479.0</v>
      </c>
      <c r="M348" s="369">
        <v>12510.0</v>
      </c>
      <c r="N348" s="365"/>
      <c r="O348" s="188" t="s">
        <v>169</v>
      </c>
      <c r="P348" s="369">
        <v>12175.0</v>
      </c>
      <c r="Q348" s="369">
        <v>12206.0</v>
      </c>
      <c r="R348" s="369">
        <v>12236.0</v>
      </c>
      <c r="S348" s="369">
        <v>12267.0</v>
      </c>
      <c r="T348" s="369">
        <v>12298.0</v>
      </c>
      <c r="U348" s="369">
        <v>12328.0</v>
      </c>
      <c r="V348" s="369">
        <v>12359.0</v>
      </c>
      <c r="W348" s="369">
        <v>12389.0</v>
      </c>
      <c r="X348" s="369">
        <v>12420.0</v>
      </c>
      <c r="Y348" s="369">
        <v>12451.0</v>
      </c>
      <c r="Z348" s="369">
        <v>12479.0</v>
      </c>
      <c r="AA348" s="369">
        <v>12510.0</v>
      </c>
    </row>
    <row r="349" ht="13.5" customHeight="1">
      <c r="A349" s="370" t="s">
        <v>208</v>
      </c>
      <c r="B349" s="175">
        <v>4901.96</v>
      </c>
      <c r="C349" s="175">
        <v>4901.96</v>
      </c>
      <c r="D349" s="175">
        <v>4901.96</v>
      </c>
      <c r="E349" s="175">
        <v>4901.96</v>
      </c>
      <c r="F349" s="175">
        <v>4901.96</v>
      </c>
      <c r="G349" s="175">
        <v>4901.96</v>
      </c>
      <c r="H349" s="175">
        <v>4901.96</v>
      </c>
      <c r="I349" s="175">
        <v>4901.96</v>
      </c>
      <c r="J349" s="175">
        <v>4901.96</v>
      </c>
      <c r="K349" s="175">
        <v>4901.96</v>
      </c>
      <c r="L349" s="175">
        <v>4901.96</v>
      </c>
      <c r="M349" s="175">
        <v>4901.96</v>
      </c>
      <c r="N349" s="365"/>
      <c r="O349" s="370" t="s">
        <v>208</v>
      </c>
      <c r="P349" s="175">
        <v>4901.96</v>
      </c>
      <c r="Q349" s="175">
        <v>4901.96</v>
      </c>
      <c r="R349" s="175">
        <v>4901.96</v>
      </c>
      <c r="S349" s="175">
        <v>4901.96</v>
      </c>
      <c r="T349" s="175">
        <v>4901.96</v>
      </c>
      <c r="U349" s="175">
        <v>4901.96</v>
      </c>
      <c r="V349" s="175">
        <v>4901.96</v>
      </c>
      <c r="W349" s="175">
        <v>4901.96</v>
      </c>
      <c r="X349" s="175">
        <v>4901.96</v>
      </c>
      <c r="Y349" s="175">
        <v>4901.96</v>
      </c>
      <c r="Z349" s="175">
        <v>4901.96</v>
      </c>
      <c r="AA349" s="175">
        <v>4901.96</v>
      </c>
    </row>
    <row r="350" ht="13.5" customHeight="1">
      <c r="A350" s="370" t="s">
        <v>209</v>
      </c>
      <c r="B350" s="175">
        <v>966.18</v>
      </c>
      <c r="C350" s="175">
        <v>957.23</v>
      </c>
      <c r="D350" s="175">
        <v>948.28</v>
      </c>
      <c r="E350" s="175">
        <v>939.34</v>
      </c>
      <c r="F350" s="175">
        <v>930.39</v>
      </c>
      <c r="G350" s="175">
        <v>921.45</v>
      </c>
      <c r="H350" s="175">
        <v>912.5</v>
      </c>
      <c r="I350" s="175">
        <v>903.55</v>
      </c>
      <c r="J350" s="175">
        <v>894.61</v>
      </c>
      <c r="K350" s="175">
        <v>885.66</v>
      </c>
      <c r="L350" s="175">
        <v>876.72</v>
      </c>
      <c r="M350" s="175">
        <v>867.77</v>
      </c>
      <c r="N350" s="365"/>
      <c r="O350" s="370" t="s">
        <v>209</v>
      </c>
      <c r="P350" s="175">
        <v>966.18</v>
      </c>
      <c r="Q350" s="175">
        <v>957.23</v>
      </c>
      <c r="R350" s="175">
        <v>948.28</v>
      </c>
      <c r="S350" s="175">
        <v>939.34</v>
      </c>
      <c r="T350" s="175">
        <v>930.39</v>
      </c>
      <c r="U350" s="175">
        <v>921.45</v>
      </c>
      <c r="V350" s="175">
        <v>912.5</v>
      </c>
      <c r="W350" s="175">
        <v>903.55</v>
      </c>
      <c r="X350" s="175">
        <v>894.61</v>
      </c>
      <c r="Y350" s="175">
        <v>885.66</v>
      </c>
      <c r="Z350" s="175">
        <v>876.72</v>
      </c>
      <c r="AA350" s="175">
        <v>867.77</v>
      </c>
    </row>
    <row r="351" ht="13.5" customHeight="1">
      <c r="A351" s="370" t="s">
        <v>210</v>
      </c>
      <c r="B351" s="175">
        <v>5868.14</v>
      </c>
      <c r="C351" s="175">
        <v>5859.19</v>
      </c>
      <c r="D351" s="175">
        <v>5850.25</v>
      </c>
      <c r="E351" s="175">
        <v>5841.3</v>
      </c>
      <c r="F351" s="175">
        <v>5832.35</v>
      </c>
      <c r="G351" s="175">
        <v>5823.41</v>
      </c>
      <c r="H351" s="175">
        <v>5814.46</v>
      </c>
      <c r="I351" s="175">
        <v>5805.51</v>
      </c>
      <c r="J351" s="175">
        <v>5796.57</v>
      </c>
      <c r="K351" s="175">
        <v>5787.62</v>
      </c>
      <c r="L351" s="175">
        <v>5778.68</v>
      </c>
      <c r="M351" s="175">
        <v>5769.73</v>
      </c>
      <c r="N351" s="365"/>
      <c r="O351" s="370" t="s">
        <v>210</v>
      </c>
      <c r="P351" s="175">
        <v>5868.14</v>
      </c>
      <c r="Q351" s="175">
        <v>5859.19</v>
      </c>
      <c r="R351" s="175">
        <v>5850.25</v>
      </c>
      <c r="S351" s="175">
        <v>5841.3</v>
      </c>
      <c r="T351" s="175">
        <v>5832.35</v>
      </c>
      <c r="U351" s="175">
        <v>5823.41</v>
      </c>
      <c r="V351" s="175">
        <v>5814.46</v>
      </c>
      <c r="W351" s="175">
        <v>5805.51</v>
      </c>
      <c r="X351" s="175">
        <v>5796.57</v>
      </c>
      <c r="Y351" s="175">
        <v>5787.62</v>
      </c>
      <c r="Z351" s="175">
        <v>5778.68</v>
      </c>
      <c r="AA351" s="175">
        <v>5769.73</v>
      </c>
    </row>
    <row r="352" ht="13.5" customHeight="1">
      <c r="A352" s="370" t="s">
        <v>211</v>
      </c>
      <c r="B352" s="175">
        <v>524509.8</v>
      </c>
      <c r="C352" s="175">
        <v>519607.84</v>
      </c>
      <c r="D352" s="175">
        <v>514705.88</v>
      </c>
      <c r="E352" s="175">
        <v>509803.92</v>
      </c>
      <c r="F352" s="175">
        <v>504901.96</v>
      </c>
      <c r="G352" s="175">
        <v>500000.0</v>
      </c>
      <c r="H352" s="175">
        <v>495098.04</v>
      </c>
      <c r="I352" s="175">
        <v>490196.08</v>
      </c>
      <c r="J352" s="175">
        <v>485294.12</v>
      </c>
      <c r="K352" s="175">
        <v>480392.16</v>
      </c>
      <c r="L352" s="175">
        <v>475490.2</v>
      </c>
      <c r="M352" s="175">
        <v>470588.24</v>
      </c>
      <c r="N352" s="365"/>
      <c r="O352" s="370" t="s">
        <v>211</v>
      </c>
      <c r="P352" s="175">
        <v>524509.8</v>
      </c>
      <c r="Q352" s="175">
        <v>519607.84</v>
      </c>
      <c r="R352" s="175">
        <v>514705.88</v>
      </c>
      <c r="S352" s="175">
        <v>509803.92</v>
      </c>
      <c r="T352" s="175">
        <v>504901.96</v>
      </c>
      <c r="U352" s="175">
        <v>500000.0</v>
      </c>
      <c r="V352" s="175">
        <v>495098.04</v>
      </c>
      <c r="W352" s="175">
        <v>490196.08</v>
      </c>
      <c r="X352" s="175">
        <v>485294.12</v>
      </c>
      <c r="Y352" s="175">
        <v>480392.16</v>
      </c>
      <c r="Z352" s="175">
        <v>475490.2</v>
      </c>
      <c r="AA352" s="175">
        <v>470588.24</v>
      </c>
    </row>
    <row r="353" ht="13.5" customHeight="1">
      <c r="A353" s="188" t="s">
        <v>169</v>
      </c>
      <c r="B353" s="371">
        <v>12540.0</v>
      </c>
      <c r="C353" s="371">
        <v>12571.0</v>
      </c>
      <c r="D353" s="371">
        <v>12601.0</v>
      </c>
      <c r="E353" s="371">
        <v>12632.0</v>
      </c>
      <c r="F353" s="371">
        <v>12663.0</v>
      </c>
      <c r="G353" s="371">
        <v>12693.0</v>
      </c>
      <c r="H353" s="371">
        <v>12724.0</v>
      </c>
      <c r="I353" s="371">
        <v>12754.0</v>
      </c>
      <c r="J353" s="371">
        <v>12785.0</v>
      </c>
      <c r="K353" s="371">
        <v>12816.0</v>
      </c>
      <c r="L353" s="371">
        <v>12844.0</v>
      </c>
      <c r="M353" s="371">
        <v>12875.0</v>
      </c>
      <c r="N353" s="365"/>
      <c r="O353" s="188" t="s">
        <v>169</v>
      </c>
      <c r="P353" s="371">
        <v>12540.0</v>
      </c>
      <c r="Q353" s="371">
        <v>12571.0</v>
      </c>
      <c r="R353" s="371">
        <v>12601.0</v>
      </c>
      <c r="S353" s="371">
        <v>12632.0</v>
      </c>
      <c r="T353" s="371">
        <v>12663.0</v>
      </c>
      <c r="U353" s="371">
        <v>12693.0</v>
      </c>
      <c r="V353" s="371">
        <v>12724.0</v>
      </c>
      <c r="W353" s="371">
        <v>12754.0</v>
      </c>
      <c r="X353" s="371">
        <v>12785.0</v>
      </c>
      <c r="Y353" s="371">
        <v>12816.0</v>
      </c>
      <c r="Z353" s="371">
        <v>12844.0</v>
      </c>
      <c r="AA353" s="371">
        <v>12875.0</v>
      </c>
    </row>
    <row r="354" ht="13.5" customHeight="1">
      <c r="A354" s="370" t="s">
        <v>208</v>
      </c>
      <c r="B354" s="175">
        <v>4901.96</v>
      </c>
      <c r="C354" s="175">
        <v>4901.96</v>
      </c>
      <c r="D354" s="175">
        <v>4901.96</v>
      </c>
      <c r="E354" s="175">
        <v>4901.96</v>
      </c>
      <c r="F354" s="175">
        <v>4901.96</v>
      </c>
      <c r="G354" s="175">
        <v>4901.96</v>
      </c>
      <c r="H354" s="175">
        <v>4901.96</v>
      </c>
      <c r="I354" s="175">
        <v>4901.96</v>
      </c>
      <c r="J354" s="175">
        <v>4901.96</v>
      </c>
      <c r="K354" s="175">
        <v>4901.96</v>
      </c>
      <c r="L354" s="175">
        <v>4901.96</v>
      </c>
      <c r="M354" s="175">
        <v>4901.96</v>
      </c>
      <c r="N354" s="365"/>
      <c r="O354" s="370" t="s">
        <v>208</v>
      </c>
      <c r="P354" s="175">
        <v>4901.96</v>
      </c>
      <c r="Q354" s="175">
        <v>4901.96</v>
      </c>
      <c r="R354" s="175">
        <v>4901.96</v>
      </c>
      <c r="S354" s="175">
        <v>4901.96</v>
      </c>
      <c r="T354" s="175">
        <v>4901.96</v>
      </c>
      <c r="U354" s="175">
        <v>4901.96</v>
      </c>
      <c r="V354" s="175">
        <v>4901.96</v>
      </c>
      <c r="W354" s="175">
        <v>4901.96</v>
      </c>
      <c r="X354" s="175">
        <v>4901.96</v>
      </c>
      <c r="Y354" s="175">
        <v>4901.96</v>
      </c>
      <c r="Z354" s="175">
        <v>4901.96</v>
      </c>
      <c r="AA354" s="175">
        <v>4901.96</v>
      </c>
    </row>
    <row r="355" ht="13.5" customHeight="1">
      <c r="A355" s="370" t="s">
        <v>209</v>
      </c>
      <c r="B355" s="175">
        <v>858.82</v>
      </c>
      <c r="C355" s="175">
        <v>849.88</v>
      </c>
      <c r="D355" s="175">
        <v>840.93</v>
      </c>
      <c r="E355" s="175">
        <v>831.99</v>
      </c>
      <c r="F355" s="175">
        <v>823.04</v>
      </c>
      <c r="G355" s="175">
        <v>814.09</v>
      </c>
      <c r="H355" s="175">
        <v>805.15</v>
      </c>
      <c r="I355" s="175">
        <v>796.2</v>
      </c>
      <c r="J355" s="175">
        <v>787.25</v>
      </c>
      <c r="K355" s="175">
        <v>778.31</v>
      </c>
      <c r="L355" s="175">
        <v>769.36</v>
      </c>
      <c r="M355" s="175">
        <v>760.42</v>
      </c>
      <c r="N355" s="365"/>
      <c r="O355" s="370" t="s">
        <v>209</v>
      </c>
      <c r="P355" s="175">
        <v>858.82</v>
      </c>
      <c r="Q355" s="175">
        <v>849.88</v>
      </c>
      <c r="R355" s="175">
        <v>840.93</v>
      </c>
      <c r="S355" s="175">
        <v>831.99</v>
      </c>
      <c r="T355" s="175">
        <v>823.04</v>
      </c>
      <c r="U355" s="175">
        <v>814.09</v>
      </c>
      <c r="V355" s="175">
        <v>805.15</v>
      </c>
      <c r="W355" s="175">
        <v>796.2</v>
      </c>
      <c r="X355" s="175">
        <v>787.25</v>
      </c>
      <c r="Y355" s="175">
        <v>778.31</v>
      </c>
      <c r="Z355" s="175">
        <v>769.36</v>
      </c>
      <c r="AA355" s="175">
        <v>760.42</v>
      </c>
    </row>
    <row r="356" ht="13.5" customHeight="1">
      <c r="A356" s="370" t="s">
        <v>210</v>
      </c>
      <c r="B356" s="175">
        <v>5760.78</v>
      </c>
      <c r="C356" s="175">
        <v>5751.84</v>
      </c>
      <c r="D356" s="175">
        <v>5742.89</v>
      </c>
      <c r="E356" s="175">
        <v>5733.95</v>
      </c>
      <c r="F356" s="175">
        <v>5725.0</v>
      </c>
      <c r="G356" s="175">
        <v>5716.05</v>
      </c>
      <c r="H356" s="175">
        <v>5707.11</v>
      </c>
      <c r="I356" s="175">
        <v>5698.16</v>
      </c>
      <c r="J356" s="175">
        <v>5689.22</v>
      </c>
      <c r="K356" s="175">
        <v>5680.27</v>
      </c>
      <c r="L356" s="175">
        <v>5671.32</v>
      </c>
      <c r="M356" s="175">
        <v>5662.38</v>
      </c>
      <c r="N356" s="365"/>
      <c r="O356" s="370" t="s">
        <v>210</v>
      </c>
      <c r="P356" s="175">
        <v>5760.78</v>
      </c>
      <c r="Q356" s="175">
        <v>5751.84</v>
      </c>
      <c r="R356" s="175">
        <v>5742.89</v>
      </c>
      <c r="S356" s="175">
        <v>5733.95</v>
      </c>
      <c r="T356" s="175">
        <v>5725.0</v>
      </c>
      <c r="U356" s="175">
        <v>5716.05</v>
      </c>
      <c r="V356" s="175">
        <v>5707.11</v>
      </c>
      <c r="W356" s="175">
        <v>5698.16</v>
      </c>
      <c r="X356" s="175">
        <v>5689.22</v>
      </c>
      <c r="Y356" s="175">
        <v>5680.27</v>
      </c>
      <c r="Z356" s="175">
        <v>5671.32</v>
      </c>
      <c r="AA356" s="175">
        <v>5662.38</v>
      </c>
    </row>
    <row r="357" ht="13.5" customHeight="1">
      <c r="A357" s="370" t="s">
        <v>211</v>
      </c>
      <c r="B357" s="175">
        <v>465686.27</v>
      </c>
      <c r="C357" s="175">
        <v>460784.31</v>
      </c>
      <c r="D357" s="175">
        <v>455882.35</v>
      </c>
      <c r="E357" s="175">
        <v>450980.39</v>
      </c>
      <c r="F357" s="175">
        <v>446078.43</v>
      </c>
      <c r="G357" s="175">
        <v>441176.47</v>
      </c>
      <c r="H357" s="175">
        <v>436274.51</v>
      </c>
      <c r="I357" s="175">
        <v>431372.55</v>
      </c>
      <c r="J357" s="175">
        <v>426470.59</v>
      </c>
      <c r="K357" s="175">
        <v>421568.63</v>
      </c>
      <c r="L357" s="175">
        <v>416666.67</v>
      </c>
      <c r="M357" s="175">
        <v>411764.71</v>
      </c>
      <c r="N357" s="365"/>
      <c r="O357" s="370" t="s">
        <v>211</v>
      </c>
      <c r="P357" s="175">
        <v>465686.27</v>
      </c>
      <c r="Q357" s="175">
        <v>460784.31</v>
      </c>
      <c r="R357" s="175">
        <v>455882.35</v>
      </c>
      <c r="S357" s="175">
        <v>450980.39</v>
      </c>
      <c r="T357" s="175">
        <v>446078.43</v>
      </c>
      <c r="U357" s="175">
        <v>441176.47</v>
      </c>
      <c r="V357" s="175">
        <v>436274.51</v>
      </c>
      <c r="W357" s="175">
        <v>431372.55</v>
      </c>
      <c r="X357" s="175">
        <v>426470.59</v>
      </c>
      <c r="Y357" s="175">
        <v>421568.63</v>
      </c>
      <c r="Z357" s="175">
        <v>416666.67</v>
      </c>
      <c r="AA357" s="175">
        <v>411764.71</v>
      </c>
    </row>
    <row r="358" ht="13.5" customHeight="1">
      <c r="A358" s="188" t="s">
        <v>169</v>
      </c>
      <c r="B358" s="369">
        <v>11079.0</v>
      </c>
      <c r="C358" s="369">
        <v>11110.0</v>
      </c>
      <c r="D358" s="369">
        <v>11140.0</v>
      </c>
      <c r="E358" s="369">
        <v>11171.0</v>
      </c>
      <c r="F358" s="369">
        <v>11202.0</v>
      </c>
      <c r="G358" s="369">
        <v>11232.0</v>
      </c>
      <c r="H358" s="369">
        <v>11263.0</v>
      </c>
      <c r="I358" s="369">
        <v>11293.0</v>
      </c>
      <c r="J358" s="369">
        <v>11324.0</v>
      </c>
      <c r="K358" s="369">
        <v>11355.0</v>
      </c>
      <c r="L358" s="369">
        <v>11383.0</v>
      </c>
      <c r="M358" s="369">
        <v>11414.0</v>
      </c>
      <c r="N358" s="365"/>
      <c r="O358" s="188" t="s">
        <v>169</v>
      </c>
      <c r="P358" s="369">
        <v>11079.0</v>
      </c>
      <c r="Q358" s="369">
        <v>11110.0</v>
      </c>
      <c r="R358" s="369">
        <v>11140.0</v>
      </c>
      <c r="S358" s="369">
        <v>11171.0</v>
      </c>
      <c r="T358" s="369">
        <v>11202.0</v>
      </c>
      <c r="U358" s="369">
        <v>11232.0</v>
      </c>
      <c r="V358" s="369">
        <v>11263.0</v>
      </c>
      <c r="W358" s="369">
        <v>11293.0</v>
      </c>
      <c r="X358" s="369">
        <v>11324.0</v>
      </c>
      <c r="Y358" s="369">
        <v>11355.0</v>
      </c>
      <c r="Z358" s="369">
        <v>11383.0</v>
      </c>
      <c r="AA358" s="369">
        <v>11414.0</v>
      </c>
    </row>
    <row r="359" ht="13.5" customHeight="1">
      <c r="A359" s="370" t="s">
        <v>208</v>
      </c>
      <c r="B359" s="175">
        <v>4901.96</v>
      </c>
      <c r="C359" s="175">
        <v>4901.96</v>
      </c>
      <c r="D359" s="175">
        <v>4901.96</v>
      </c>
      <c r="E359" s="175">
        <v>4901.96</v>
      </c>
      <c r="F359" s="175">
        <v>4901.96</v>
      </c>
      <c r="G359" s="175">
        <v>4901.96</v>
      </c>
      <c r="H359" s="175">
        <v>4901.96</v>
      </c>
      <c r="I359" s="175">
        <v>4901.96</v>
      </c>
      <c r="J359" s="175">
        <v>4901.96</v>
      </c>
      <c r="K359" s="175">
        <v>4901.96</v>
      </c>
      <c r="L359" s="175">
        <v>4901.96</v>
      </c>
      <c r="M359" s="175">
        <v>4901.96</v>
      </c>
      <c r="N359" s="365"/>
      <c r="O359" s="370" t="s">
        <v>208</v>
      </c>
      <c r="P359" s="175">
        <v>4901.96</v>
      </c>
      <c r="Q359" s="175">
        <v>4901.96</v>
      </c>
      <c r="R359" s="175">
        <v>4901.96</v>
      </c>
      <c r="S359" s="175">
        <v>4901.96</v>
      </c>
      <c r="T359" s="175">
        <v>4901.96</v>
      </c>
      <c r="U359" s="175">
        <v>4901.96</v>
      </c>
      <c r="V359" s="175">
        <v>4901.96</v>
      </c>
      <c r="W359" s="175">
        <v>4901.96</v>
      </c>
      <c r="X359" s="175">
        <v>4901.96</v>
      </c>
      <c r="Y359" s="175">
        <v>4901.96</v>
      </c>
      <c r="Z359" s="175">
        <v>4901.96</v>
      </c>
      <c r="AA359" s="175">
        <v>4901.96</v>
      </c>
    </row>
    <row r="360" ht="13.5" customHeight="1">
      <c r="A360" s="370" t="s">
        <v>209</v>
      </c>
      <c r="B360" s="175">
        <v>1288.24</v>
      </c>
      <c r="C360" s="175">
        <v>1279.29</v>
      </c>
      <c r="D360" s="175">
        <v>1270.34</v>
      </c>
      <c r="E360" s="175">
        <v>1261.4</v>
      </c>
      <c r="F360" s="175">
        <v>1252.45</v>
      </c>
      <c r="G360" s="175">
        <v>1243.5</v>
      </c>
      <c r="H360" s="175">
        <v>1234.56</v>
      </c>
      <c r="I360" s="175">
        <v>1225.61</v>
      </c>
      <c r="J360" s="175">
        <v>1216.67</v>
      </c>
      <c r="K360" s="175">
        <v>1207.72</v>
      </c>
      <c r="L360" s="175">
        <v>1198.77</v>
      </c>
      <c r="M360" s="175">
        <v>1189.83</v>
      </c>
      <c r="N360" s="365"/>
      <c r="O360" s="370" t="s">
        <v>209</v>
      </c>
      <c r="P360" s="175">
        <v>1288.24</v>
      </c>
      <c r="Q360" s="175">
        <v>1279.29</v>
      </c>
      <c r="R360" s="175">
        <v>1270.34</v>
      </c>
      <c r="S360" s="175">
        <v>1261.4</v>
      </c>
      <c r="T360" s="175">
        <v>1252.45</v>
      </c>
      <c r="U360" s="175">
        <v>1243.5</v>
      </c>
      <c r="V360" s="175">
        <v>1234.56</v>
      </c>
      <c r="W360" s="175">
        <v>1225.61</v>
      </c>
      <c r="X360" s="175">
        <v>1216.67</v>
      </c>
      <c r="Y360" s="175">
        <v>1207.72</v>
      </c>
      <c r="Z360" s="175">
        <v>1198.77</v>
      </c>
      <c r="AA360" s="175">
        <v>1189.83</v>
      </c>
    </row>
    <row r="361" ht="13.5" customHeight="1">
      <c r="A361" s="370" t="s">
        <v>210</v>
      </c>
      <c r="B361" s="175">
        <v>6190.2</v>
      </c>
      <c r="C361" s="175">
        <v>6181.25</v>
      </c>
      <c r="D361" s="175">
        <v>6172.3</v>
      </c>
      <c r="E361" s="175">
        <v>6163.36</v>
      </c>
      <c r="F361" s="175">
        <v>6154.41</v>
      </c>
      <c r="G361" s="175">
        <v>6145.47</v>
      </c>
      <c r="H361" s="175">
        <v>6136.52</v>
      </c>
      <c r="I361" s="175">
        <v>6127.57</v>
      </c>
      <c r="J361" s="175">
        <v>6118.63</v>
      </c>
      <c r="K361" s="175">
        <v>6109.68</v>
      </c>
      <c r="L361" s="175">
        <v>6100.74</v>
      </c>
      <c r="M361" s="175">
        <v>6091.79</v>
      </c>
      <c r="N361" s="365"/>
      <c r="O361" s="370" t="s">
        <v>210</v>
      </c>
      <c r="P361" s="175">
        <v>6190.2</v>
      </c>
      <c r="Q361" s="175">
        <v>6181.25</v>
      </c>
      <c r="R361" s="175">
        <v>6172.3</v>
      </c>
      <c r="S361" s="175">
        <v>6163.36</v>
      </c>
      <c r="T361" s="175">
        <v>6154.41</v>
      </c>
      <c r="U361" s="175">
        <v>6145.47</v>
      </c>
      <c r="V361" s="175">
        <v>6136.52</v>
      </c>
      <c r="W361" s="175">
        <v>6127.57</v>
      </c>
      <c r="X361" s="175">
        <v>6118.63</v>
      </c>
      <c r="Y361" s="175">
        <v>6109.68</v>
      </c>
      <c r="Z361" s="175">
        <v>6100.74</v>
      </c>
      <c r="AA361" s="175">
        <v>6091.79</v>
      </c>
    </row>
    <row r="362" ht="13.5" customHeight="1">
      <c r="A362" s="370" t="s">
        <v>211</v>
      </c>
      <c r="B362" s="175">
        <v>700980.39</v>
      </c>
      <c r="C362" s="175">
        <v>696078.43</v>
      </c>
      <c r="D362" s="175">
        <v>691176.47</v>
      </c>
      <c r="E362" s="175">
        <v>686274.51</v>
      </c>
      <c r="F362" s="175">
        <v>681372.55</v>
      </c>
      <c r="G362" s="175">
        <v>676470.59</v>
      </c>
      <c r="H362" s="175">
        <v>671568.63</v>
      </c>
      <c r="I362" s="175">
        <v>666666.67</v>
      </c>
      <c r="J362" s="175">
        <v>661764.71</v>
      </c>
      <c r="K362" s="175">
        <v>656862.75</v>
      </c>
      <c r="L362" s="175">
        <v>651960.78</v>
      </c>
      <c r="M362" s="175">
        <v>647058.82</v>
      </c>
      <c r="N362" s="365"/>
      <c r="O362" s="370" t="s">
        <v>211</v>
      </c>
      <c r="P362" s="175">
        <v>700980.39</v>
      </c>
      <c r="Q362" s="175">
        <v>696078.43</v>
      </c>
      <c r="R362" s="175">
        <v>691176.47</v>
      </c>
      <c r="S362" s="175">
        <v>686274.51</v>
      </c>
      <c r="T362" s="175">
        <v>681372.55</v>
      </c>
      <c r="U362" s="175">
        <v>676470.59</v>
      </c>
      <c r="V362" s="175">
        <v>671568.63</v>
      </c>
      <c r="W362" s="175">
        <v>666666.67</v>
      </c>
      <c r="X362" s="175">
        <v>661764.71</v>
      </c>
      <c r="Y362" s="175">
        <v>656862.75</v>
      </c>
      <c r="Z362" s="175">
        <v>651960.78</v>
      </c>
      <c r="AA362" s="175">
        <v>647058.82</v>
      </c>
    </row>
    <row r="363" ht="13.5" customHeight="1">
      <c r="A363" s="188" t="s">
        <v>169</v>
      </c>
      <c r="B363" s="369">
        <v>11444.0</v>
      </c>
      <c r="C363" s="369">
        <v>11475.0</v>
      </c>
      <c r="D363" s="369">
        <v>11505.0</v>
      </c>
      <c r="E363" s="369">
        <v>11536.0</v>
      </c>
      <c r="F363" s="369">
        <v>11567.0</v>
      </c>
      <c r="G363" s="369">
        <v>11597.0</v>
      </c>
      <c r="H363" s="369">
        <v>11628.0</v>
      </c>
      <c r="I363" s="369">
        <v>11658.0</v>
      </c>
      <c r="J363" s="369">
        <v>11689.0</v>
      </c>
      <c r="K363" s="369">
        <v>11720.0</v>
      </c>
      <c r="L363" s="369">
        <v>11749.0</v>
      </c>
      <c r="M363" s="369">
        <v>11780.0</v>
      </c>
      <c r="N363" s="365"/>
      <c r="O363" s="188" t="s">
        <v>169</v>
      </c>
      <c r="P363" s="369">
        <v>11444.0</v>
      </c>
      <c r="Q363" s="369">
        <v>11475.0</v>
      </c>
      <c r="R363" s="369">
        <v>11505.0</v>
      </c>
      <c r="S363" s="369">
        <v>11536.0</v>
      </c>
      <c r="T363" s="369">
        <v>11567.0</v>
      </c>
      <c r="U363" s="369">
        <v>11597.0</v>
      </c>
      <c r="V363" s="369">
        <v>11628.0</v>
      </c>
      <c r="W363" s="369">
        <v>11658.0</v>
      </c>
      <c r="X363" s="369">
        <v>11689.0</v>
      </c>
      <c r="Y363" s="369">
        <v>11720.0</v>
      </c>
      <c r="Z363" s="369">
        <v>11749.0</v>
      </c>
      <c r="AA363" s="369">
        <v>11780.0</v>
      </c>
    </row>
    <row r="364" ht="13.5" customHeight="1">
      <c r="A364" s="370" t="s">
        <v>208</v>
      </c>
      <c r="B364" s="175">
        <v>4901.96</v>
      </c>
      <c r="C364" s="175">
        <v>4901.96</v>
      </c>
      <c r="D364" s="175">
        <v>4901.96</v>
      </c>
      <c r="E364" s="175">
        <v>4901.96</v>
      </c>
      <c r="F364" s="175">
        <v>4901.96</v>
      </c>
      <c r="G364" s="175">
        <v>4901.96</v>
      </c>
      <c r="H364" s="175">
        <v>4901.96</v>
      </c>
      <c r="I364" s="175">
        <v>4901.96</v>
      </c>
      <c r="J364" s="175">
        <v>4901.96</v>
      </c>
      <c r="K364" s="175">
        <v>4901.96</v>
      </c>
      <c r="L364" s="175">
        <v>4901.96</v>
      </c>
      <c r="M364" s="175">
        <v>4901.96</v>
      </c>
      <c r="N364" s="365"/>
      <c r="O364" s="370" t="s">
        <v>208</v>
      </c>
      <c r="P364" s="175">
        <v>4901.96</v>
      </c>
      <c r="Q364" s="175">
        <v>4901.96</v>
      </c>
      <c r="R364" s="175">
        <v>4901.96</v>
      </c>
      <c r="S364" s="175">
        <v>4901.96</v>
      </c>
      <c r="T364" s="175">
        <v>4901.96</v>
      </c>
      <c r="U364" s="175">
        <v>4901.96</v>
      </c>
      <c r="V364" s="175">
        <v>4901.96</v>
      </c>
      <c r="W364" s="175">
        <v>4901.96</v>
      </c>
      <c r="X364" s="175">
        <v>4901.96</v>
      </c>
      <c r="Y364" s="175">
        <v>4901.96</v>
      </c>
      <c r="Z364" s="175">
        <v>4901.96</v>
      </c>
      <c r="AA364" s="175">
        <v>4901.96</v>
      </c>
    </row>
    <row r="365" ht="13.5" customHeight="1">
      <c r="A365" s="370" t="s">
        <v>209</v>
      </c>
      <c r="B365" s="175">
        <v>1180.88</v>
      </c>
      <c r="C365" s="175">
        <v>1171.94</v>
      </c>
      <c r="D365" s="175">
        <v>1162.99</v>
      </c>
      <c r="E365" s="175">
        <v>1154.04</v>
      </c>
      <c r="F365" s="175">
        <v>1145.1</v>
      </c>
      <c r="G365" s="175">
        <v>1136.15</v>
      </c>
      <c r="H365" s="175">
        <v>1127.21</v>
      </c>
      <c r="I365" s="175">
        <v>1118.26</v>
      </c>
      <c r="J365" s="175">
        <v>1109.31</v>
      </c>
      <c r="K365" s="175">
        <v>1100.37</v>
      </c>
      <c r="L365" s="175">
        <v>1091.42</v>
      </c>
      <c r="M365" s="175">
        <v>1082.48</v>
      </c>
      <c r="N365" s="365"/>
      <c r="O365" s="370" t="s">
        <v>209</v>
      </c>
      <c r="P365" s="175">
        <v>1180.88</v>
      </c>
      <c r="Q365" s="175">
        <v>1171.94</v>
      </c>
      <c r="R365" s="175">
        <v>1162.99</v>
      </c>
      <c r="S365" s="175">
        <v>1154.04</v>
      </c>
      <c r="T365" s="175">
        <v>1145.1</v>
      </c>
      <c r="U365" s="175">
        <v>1136.15</v>
      </c>
      <c r="V365" s="175">
        <v>1127.21</v>
      </c>
      <c r="W365" s="175">
        <v>1118.26</v>
      </c>
      <c r="X365" s="175">
        <v>1109.31</v>
      </c>
      <c r="Y365" s="175">
        <v>1100.37</v>
      </c>
      <c r="Z365" s="175">
        <v>1091.42</v>
      </c>
      <c r="AA365" s="175">
        <v>1082.48</v>
      </c>
    </row>
    <row r="366" ht="13.5" customHeight="1">
      <c r="A366" s="370" t="s">
        <v>210</v>
      </c>
      <c r="B366" s="175">
        <v>6082.84</v>
      </c>
      <c r="C366" s="175">
        <v>6073.9</v>
      </c>
      <c r="D366" s="175">
        <v>6064.95</v>
      </c>
      <c r="E366" s="175">
        <v>6056.0</v>
      </c>
      <c r="F366" s="175">
        <v>6047.06</v>
      </c>
      <c r="G366" s="175">
        <v>6038.11</v>
      </c>
      <c r="H366" s="175">
        <v>6029.17</v>
      </c>
      <c r="I366" s="175">
        <v>6020.22</v>
      </c>
      <c r="J366" s="175">
        <v>6011.27</v>
      </c>
      <c r="K366" s="175">
        <v>6002.33</v>
      </c>
      <c r="L366" s="175">
        <v>5993.38</v>
      </c>
      <c r="M366" s="175">
        <v>5984.44</v>
      </c>
      <c r="N366" s="365"/>
      <c r="O366" s="370" t="s">
        <v>210</v>
      </c>
      <c r="P366" s="175">
        <v>6082.84</v>
      </c>
      <c r="Q366" s="175">
        <v>6073.9</v>
      </c>
      <c r="R366" s="175">
        <v>6064.95</v>
      </c>
      <c r="S366" s="175">
        <v>6056.0</v>
      </c>
      <c r="T366" s="175">
        <v>6047.06</v>
      </c>
      <c r="U366" s="175">
        <v>6038.11</v>
      </c>
      <c r="V366" s="175">
        <v>6029.17</v>
      </c>
      <c r="W366" s="175">
        <v>6020.22</v>
      </c>
      <c r="X366" s="175">
        <v>6011.27</v>
      </c>
      <c r="Y366" s="175">
        <v>6002.33</v>
      </c>
      <c r="Z366" s="175">
        <v>5993.38</v>
      </c>
      <c r="AA366" s="175">
        <v>5984.44</v>
      </c>
    </row>
    <row r="367" ht="13.5" customHeight="1">
      <c r="A367" s="370" t="s">
        <v>211</v>
      </c>
      <c r="B367" s="175">
        <v>642156.86</v>
      </c>
      <c r="C367" s="175">
        <v>637254.9</v>
      </c>
      <c r="D367" s="175">
        <v>632352.94</v>
      </c>
      <c r="E367" s="175">
        <v>627450.98</v>
      </c>
      <c r="F367" s="175">
        <v>622549.02</v>
      </c>
      <c r="G367" s="175">
        <v>617647.06</v>
      </c>
      <c r="H367" s="175">
        <v>612745.1</v>
      </c>
      <c r="I367" s="175">
        <v>607843.14</v>
      </c>
      <c r="J367" s="175">
        <v>602941.18</v>
      </c>
      <c r="K367" s="175">
        <v>598039.22</v>
      </c>
      <c r="L367" s="175">
        <v>593137.25</v>
      </c>
      <c r="M367" s="175">
        <v>588235.29</v>
      </c>
      <c r="N367" s="365"/>
      <c r="O367" s="370" t="s">
        <v>211</v>
      </c>
      <c r="P367" s="175">
        <v>642156.86</v>
      </c>
      <c r="Q367" s="175">
        <v>637254.9</v>
      </c>
      <c r="R367" s="175">
        <v>632352.94</v>
      </c>
      <c r="S367" s="175">
        <v>627450.98</v>
      </c>
      <c r="T367" s="175">
        <v>622549.02</v>
      </c>
      <c r="U367" s="175">
        <v>617647.06</v>
      </c>
      <c r="V367" s="175">
        <v>612745.1</v>
      </c>
      <c r="W367" s="175">
        <v>607843.14</v>
      </c>
      <c r="X367" s="175">
        <v>602941.18</v>
      </c>
      <c r="Y367" s="175">
        <v>598039.22</v>
      </c>
      <c r="Z367" s="175">
        <v>593137.25</v>
      </c>
      <c r="AA367" s="175">
        <v>588235.29</v>
      </c>
    </row>
    <row r="368" ht="13.5" customHeight="1">
      <c r="A368" s="188" t="s">
        <v>169</v>
      </c>
      <c r="B368" s="369">
        <v>11810.0</v>
      </c>
      <c r="C368" s="369">
        <v>11841.0</v>
      </c>
      <c r="D368" s="369">
        <v>11871.0</v>
      </c>
      <c r="E368" s="369">
        <v>11902.0</v>
      </c>
      <c r="F368" s="369">
        <v>11933.0</v>
      </c>
      <c r="G368" s="369">
        <v>11963.0</v>
      </c>
      <c r="H368" s="369">
        <v>11994.0</v>
      </c>
      <c r="I368" s="369">
        <v>12024.0</v>
      </c>
      <c r="J368" s="369">
        <v>12055.0</v>
      </c>
      <c r="K368" s="369">
        <v>12086.0</v>
      </c>
      <c r="L368" s="369">
        <v>12114.0</v>
      </c>
      <c r="M368" s="369">
        <v>12145.0</v>
      </c>
      <c r="N368" s="365"/>
      <c r="O368" s="188" t="s">
        <v>169</v>
      </c>
      <c r="P368" s="369">
        <v>11810.0</v>
      </c>
      <c r="Q368" s="369">
        <v>11841.0</v>
      </c>
      <c r="R368" s="369">
        <v>11871.0</v>
      </c>
      <c r="S368" s="369">
        <v>11902.0</v>
      </c>
      <c r="T368" s="369">
        <v>11933.0</v>
      </c>
      <c r="U368" s="369">
        <v>11963.0</v>
      </c>
      <c r="V368" s="369">
        <v>11994.0</v>
      </c>
      <c r="W368" s="369">
        <v>12024.0</v>
      </c>
      <c r="X368" s="369">
        <v>12055.0</v>
      </c>
      <c r="Y368" s="369">
        <v>12086.0</v>
      </c>
      <c r="Z368" s="369">
        <v>12114.0</v>
      </c>
      <c r="AA368" s="369">
        <v>12145.0</v>
      </c>
    </row>
    <row r="369" ht="13.5" customHeight="1">
      <c r="A369" s="370" t="s">
        <v>208</v>
      </c>
      <c r="B369" s="175">
        <v>4901.96</v>
      </c>
      <c r="C369" s="175">
        <v>4901.96</v>
      </c>
      <c r="D369" s="175">
        <v>4901.96</v>
      </c>
      <c r="E369" s="175">
        <v>4901.96</v>
      </c>
      <c r="F369" s="175">
        <v>4901.96</v>
      </c>
      <c r="G369" s="175">
        <v>4901.96</v>
      </c>
      <c r="H369" s="175">
        <v>4901.96</v>
      </c>
      <c r="I369" s="175">
        <v>4901.96</v>
      </c>
      <c r="J369" s="175">
        <v>4901.96</v>
      </c>
      <c r="K369" s="175">
        <v>4901.96</v>
      </c>
      <c r="L369" s="175">
        <v>4901.96</v>
      </c>
      <c r="M369" s="175">
        <v>4901.96</v>
      </c>
      <c r="N369" s="365"/>
      <c r="O369" s="370" t="s">
        <v>208</v>
      </c>
      <c r="P369" s="175">
        <v>4901.96</v>
      </c>
      <c r="Q369" s="175">
        <v>4901.96</v>
      </c>
      <c r="R369" s="175">
        <v>4901.96</v>
      </c>
      <c r="S369" s="175">
        <v>4901.96</v>
      </c>
      <c r="T369" s="175">
        <v>4901.96</v>
      </c>
      <c r="U369" s="175">
        <v>4901.96</v>
      </c>
      <c r="V369" s="175">
        <v>4901.96</v>
      </c>
      <c r="W369" s="175">
        <v>4901.96</v>
      </c>
      <c r="X369" s="175">
        <v>4901.96</v>
      </c>
      <c r="Y369" s="175">
        <v>4901.96</v>
      </c>
      <c r="Z369" s="175">
        <v>4901.96</v>
      </c>
      <c r="AA369" s="175">
        <v>4901.96</v>
      </c>
    </row>
    <row r="370" ht="13.5" customHeight="1">
      <c r="A370" s="370" t="s">
        <v>209</v>
      </c>
      <c r="B370" s="175">
        <v>1073.53</v>
      </c>
      <c r="C370" s="175">
        <v>1064.58</v>
      </c>
      <c r="D370" s="175">
        <v>1055.64</v>
      </c>
      <c r="E370" s="175">
        <v>1046.69</v>
      </c>
      <c r="F370" s="175">
        <v>1037.75</v>
      </c>
      <c r="G370" s="175">
        <v>1028.8</v>
      </c>
      <c r="H370" s="175">
        <v>1019.85</v>
      </c>
      <c r="I370" s="175">
        <v>1010.91</v>
      </c>
      <c r="J370" s="175">
        <v>1001.96</v>
      </c>
      <c r="K370" s="175">
        <v>993.01</v>
      </c>
      <c r="L370" s="175">
        <v>984.07</v>
      </c>
      <c r="M370" s="175">
        <v>975.12</v>
      </c>
      <c r="N370" s="365"/>
      <c r="O370" s="370" t="s">
        <v>209</v>
      </c>
      <c r="P370" s="175">
        <v>1073.53</v>
      </c>
      <c r="Q370" s="175">
        <v>1064.58</v>
      </c>
      <c r="R370" s="175">
        <v>1055.64</v>
      </c>
      <c r="S370" s="175">
        <v>1046.69</v>
      </c>
      <c r="T370" s="175">
        <v>1037.75</v>
      </c>
      <c r="U370" s="175">
        <v>1028.8</v>
      </c>
      <c r="V370" s="175">
        <v>1019.85</v>
      </c>
      <c r="W370" s="175">
        <v>1010.91</v>
      </c>
      <c r="X370" s="175">
        <v>1001.96</v>
      </c>
      <c r="Y370" s="175">
        <v>993.01</v>
      </c>
      <c r="Z370" s="175">
        <v>984.07</v>
      </c>
      <c r="AA370" s="175">
        <v>975.12</v>
      </c>
    </row>
    <row r="371" ht="13.5" customHeight="1">
      <c r="A371" s="370" t="s">
        <v>210</v>
      </c>
      <c r="B371" s="175">
        <v>5975.49</v>
      </c>
      <c r="C371" s="175">
        <v>5966.54</v>
      </c>
      <c r="D371" s="175">
        <v>5957.6</v>
      </c>
      <c r="E371" s="175">
        <v>5948.65</v>
      </c>
      <c r="F371" s="175">
        <v>5939.71</v>
      </c>
      <c r="G371" s="175">
        <v>5930.76</v>
      </c>
      <c r="H371" s="175">
        <v>5921.81</v>
      </c>
      <c r="I371" s="175">
        <v>5912.87</v>
      </c>
      <c r="J371" s="175">
        <v>5903.92</v>
      </c>
      <c r="K371" s="175">
        <v>5894.98</v>
      </c>
      <c r="L371" s="175">
        <v>5886.03</v>
      </c>
      <c r="M371" s="175">
        <v>5877.08</v>
      </c>
      <c r="N371" s="365"/>
      <c r="O371" s="370" t="s">
        <v>210</v>
      </c>
      <c r="P371" s="175">
        <v>5975.49</v>
      </c>
      <c r="Q371" s="175">
        <v>5966.54</v>
      </c>
      <c r="R371" s="175">
        <v>5957.6</v>
      </c>
      <c r="S371" s="175">
        <v>5948.65</v>
      </c>
      <c r="T371" s="175">
        <v>5939.71</v>
      </c>
      <c r="U371" s="175">
        <v>5930.76</v>
      </c>
      <c r="V371" s="175">
        <v>5921.81</v>
      </c>
      <c r="W371" s="175">
        <v>5912.87</v>
      </c>
      <c r="X371" s="175">
        <v>5903.92</v>
      </c>
      <c r="Y371" s="175">
        <v>5894.98</v>
      </c>
      <c r="Z371" s="175">
        <v>5886.03</v>
      </c>
      <c r="AA371" s="175">
        <v>5877.08</v>
      </c>
    </row>
    <row r="372" ht="13.5" customHeight="1">
      <c r="A372" s="370" t="s">
        <v>211</v>
      </c>
      <c r="B372" s="175">
        <v>583333.33</v>
      </c>
      <c r="C372" s="175">
        <v>578431.37</v>
      </c>
      <c r="D372" s="175">
        <v>573529.41</v>
      </c>
      <c r="E372" s="175">
        <v>568627.45</v>
      </c>
      <c r="F372" s="175">
        <v>563725.49</v>
      </c>
      <c r="G372" s="175">
        <v>558823.53</v>
      </c>
      <c r="H372" s="175">
        <v>553921.57</v>
      </c>
      <c r="I372" s="175">
        <v>549019.61</v>
      </c>
      <c r="J372" s="175">
        <v>544117.65</v>
      </c>
      <c r="K372" s="175">
        <v>539215.69</v>
      </c>
      <c r="L372" s="175">
        <v>534313.73</v>
      </c>
      <c r="M372" s="175">
        <v>529411.76</v>
      </c>
      <c r="N372" s="365"/>
      <c r="O372" s="370" t="s">
        <v>211</v>
      </c>
      <c r="P372" s="175">
        <v>583333.33</v>
      </c>
      <c r="Q372" s="175">
        <v>578431.37</v>
      </c>
      <c r="R372" s="175">
        <v>573529.41</v>
      </c>
      <c r="S372" s="175">
        <v>568627.45</v>
      </c>
      <c r="T372" s="175">
        <v>563725.49</v>
      </c>
      <c r="U372" s="175">
        <v>558823.53</v>
      </c>
      <c r="V372" s="175">
        <v>553921.57</v>
      </c>
      <c r="W372" s="175">
        <v>549019.61</v>
      </c>
      <c r="X372" s="175">
        <v>544117.65</v>
      </c>
      <c r="Y372" s="175">
        <v>539215.69</v>
      </c>
      <c r="Z372" s="175">
        <v>534313.73</v>
      </c>
      <c r="AA372" s="175">
        <v>529411.76</v>
      </c>
    </row>
    <row r="373" ht="13.5" customHeight="1">
      <c r="A373" s="188" t="s">
        <v>169</v>
      </c>
      <c r="B373" s="369">
        <v>12175.0</v>
      </c>
      <c r="C373" s="369">
        <v>12206.0</v>
      </c>
      <c r="D373" s="369">
        <v>12236.0</v>
      </c>
      <c r="E373" s="369">
        <v>12267.0</v>
      </c>
      <c r="F373" s="369">
        <v>12298.0</v>
      </c>
      <c r="G373" s="369">
        <v>12328.0</v>
      </c>
      <c r="H373" s="369">
        <v>12359.0</v>
      </c>
      <c r="I373" s="369">
        <v>12389.0</v>
      </c>
      <c r="J373" s="369">
        <v>12420.0</v>
      </c>
      <c r="K373" s="369">
        <v>12451.0</v>
      </c>
      <c r="L373" s="369">
        <v>12479.0</v>
      </c>
      <c r="M373" s="369">
        <v>12510.0</v>
      </c>
      <c r="N373" s="365"/>
      <c r="O373" s="188" t="s">
        <v>169</v>
      </c>
      <c r="P373" s="369">
        <v>12175.0</v>
      </c>
      <c r="Q373" s="369">
        <v>12206.0</v>
      </c>
      <c r="R373" s="369">
        <v>12236.0</v>
      </c>
      <c r="S373" s="369">
        <v>12267.0</v>
      </c>
      <c r="T373" s="369">
        <v>12298.0</v>
      </c>
      <c r="U373" s="369">
        <v>12328.0</v>
      </c>
      <c r="V373" s="369">
        <v>12359.0</v>
      </c>
      <c r="W373" s="369">
        <v>12389.0</v>
      </c>
      <c r="X373" s="369">
        <v>12420.0</v>
      </c>
      <c r="Y373" s="369">
        <v>12451.0</v>
      </c>
      <c r="Z373" s="369">
        <v>12479.0</v>
      </c>
      <c r="AA373" s="369">
        <v>12510.0</v>
      </c>
    </row>
    <row r="374" ht="13.5" customHeight="1">
      <c r="A374" s="370" t="s">
        <v>208</v>
      </c>
      <c r="B374" s="175">
        <v>4901.96</v>
      </c>
      <c r="C374" s="175">
        <v>4901.96</v>
      </c>
      <c r="D374" s="175">
        <v>4901.96</v>
      </c>
      <c r="E374" s="175">
        <v>4901.96</v>
      </c>
      <c r="F374" s="175">
        <v>4901.96</v>
      </c>
      <c r="G374" s="175">
        <v>4901.96</v>
      </c>
      <c r="H374" s="175">
        <v>4901.96</v>
      </c>
      <c r="I374" s="175">
        <v>4901.96</v>
      </c>
      <c r="J374" s="175">
        <v>4901.96</v>
      </c>
      <c r="K374" s="175">
        <v>4901.96</v>
      </c>
      <c r="L374" s="175">
        <v>4901.96</v>
      </c>
      <c r="M374" s="175">
        <v>4901.96</v>
      </c>
      <c r="N374" s="365"/>
      <c r="O374" s="370" t="s">
        <v>208</v>
      </c>
      <c r="P374" s="175">
        <v>4901.96</v>
      </c>
      <c r="Q374" s="175">
        <v>4901.96</v>
      </c>
      <c r="R374" s="175">
        <v>4901.96</v>
      </c>
      <c r="S374" s="175">
        <v>4901.96</v>
      </c>
      <c r="T374" s="175">
        <v>4901.96</v>
      </c>
      <c r="U374" s="175">
        <v>4901.96</v>
      </c>
      <c r="V374" s="175">
        <v>4901.96</v>
      </c>
      <c r="W374" s="175">
        <v>4901.96</v>
      </c>
      <c r="X374" s="175">
        <v>4901.96</v>
      </c>
      <c r="Y374" s="175">
        <v>4901.96</v>
      </c>
      <c r="Z374" s="175">
        <v>4901.96</v>
      </c>
      <c r="AA374" s="175">
        <v>4901.96</v>
      </c>
    </row>
    <row r="375" ht="13.5" customHeight="1">
      <c r="A375" s="370" t="s">
        <v>209</v>
      </c>
      <c r="B375" s="175">
        <v>966.18</v>
      </c>
      <c r="C375" s="175">
        <v>957.23</v>
      </c>
      <c r="D375" s="175">
        <v>948.28</v>
      </c>
      <c r="E375" s="175">
        <v>939.34</v>
      </c>
      <c r="F375" s="175">
        <v>930.39</v>
      </c>
      <c r="G375" s="175">
        <v>921.45</v>
      </c>
      <c r="H375" s="175">
        <v>912.5</v>
      </c>
      <c r="I375" s="175">
        <v>903.55</v>
      </c>
      <c r="J375" s="175">
        <v>894.61</v>
      </c>
      <c r="K375" s="175">
        <v>885.66</v>
      </c>
      <c r="L375" s="175">
        <v>876.72</v>
      </c>
      <c r="M375" s="175">
        <v>867.77</v>
      </c>
      <c r="N375" s="365"/>
      <c r="O375" s="370" t="s">
        <v>209</v>
      </c>
      <c r="P375" s="175">
        <v>966.18</v>
      </c>
      <c r="Q375" s="175">
        <v>957.23</v>
      </c>
      <c r="R375" s="175">
        <v>948.28</v>
      </c>
      <c r="S375" s="175">
        <v>939.34</v>
      </c>
      <c r="T375" s="175">
        <v>930.39</v>
      </c>
      <c r="U375" s="175">
        <v>921.45</v>
      </c>
      <c r="V375" s="175">
        <v>912.5</v>
      </c>
      <c r="W375" s="175">
        <v>903.55</v>
      </c>
      <c r="X375" s="175">
        <v>894.61</v>
      </c>
      <c r="Y375" s="175">
        <v>885.66</v>
      </c>
      <c r="Z375" s="175">
        <v>876.72</v>
      </c>
      <c r="AA375" s="175">
        <v>867.77</v>
      </c>
    </row>
    <row r="376" ht="13.5" customHeight="1">
      <c r="A376" s="370" t="s">
        <v>210</v>
      </c>
      <c r="B376" s="175">
        <v>5868.14</v>
      </c>
      <c r="C376" s="175">
        <v>5859.19</v>
      </c>
      <c r="D376" s="175">
        <v>5850.25</v>
      </c>
      <c r="E376" s="175">
        <v>5841.3</v>
      </c>
      <c r="F376" s="175">
        <v>5832.35</v>
      </c>
      <c r="G376" s="175">
        <v>5823.41</v>
      </c>
      <c r="H376" s="175">
        <v>5814.46</v>
      </c>
      <c r="I376" s="175">
        <v>5805.51</v>
      </c>
      <c r="J376" s="175">
        <v>5796.57</v>
      </c>
      <c r="K376" s="175">
        <v>5787.62</v>
      </c>
      <c r="L376" s="175">
        <v>5778.68</v>
      </c>
      <c r="M376" s="175">
        <v>5769.73</v>
      </c>
      <c r="N376" s="365"/>
      <c r="O376" s="370" t="s">
        <v>210</v>
      </c>
      <c r="P376" s="175">
        <v>5868.14</v>
      </c>
      <c r="Q376" s="175">
        <v>5859.19</v>
      </c>
      <c r="R376" s="175">
        <v>5850.25</v>
      </c>
      <c r="S376" s="175">
        <v>5841.3</v>
      </c>
      <c r="T376" s="175">
        <v>5832.35</v>
      </c>
      <c r="U376" s="175">
        <v>5823.41</v>
      </c>
      <c r="V376" s="175">
        <v>5814.46</v>
      </c>
      <c r="W376" s="175">
        <v>5805.51</v>
      </c>
      <c r="X376" s="175">
        <v>5796.57</v>
      </c>
      <c r="Y376" s="175">
        <v>5787.62</v>
      </c>
      <c r="Z376" s="175">
        <v>5778.68</v>
      </c>
      <c r="AA376" s="175">
        <v>5769.73</v>
      </c>
    </row>
    <row r="377" ht="13.5" customHeight="1">
      <c r="A377" s="370" t="s">
        <v>211</v>
      </c>
      <c r="B377" s="175">
        <v>524509.8</v>
      </c>
      <c r="C377" s="175">
        <v>519607.84</v>
      </c>
      <c r="D377" s="175">
        <v>514705.88</v>
      </c>
      <c r="E377" s="175">
        <v>509803.92</v>
      </c>
      <c r="F377" s="175">
        <v>504901.96</v>
      </c>
      <c r="G377" s="175">
        <v>500000.0</v>
      </c>
      <c r="H377" s="175">
        <v>495098.04</v>
      </c>
      <c r="I377" s="175">
        <v>490196.08</v>
      </c>
      <c r="J377" s="175">
        <v>485294.12</v>
      </c>
      <c r="K377" s="175">
        <v>480392.16</v>
      </c>
      <c r="L377" s="175">
        <v>475490.2</v>
      </c>
      <c r="M377" s="175">
        <v>470588.24</v>
      </c>
      <c r="N377" s="365"/>
      <c r="O377" s="370" t="s">
        <v>211</v>
      </c>
      <c r="P377" s="175">
        <v>524509.8</v>
      </c>
      <c r="Q377" s="175">
        <v>519607.84</v>
      </c>
      <c r="R377" s="175">
        <v>514705.88</v>
      </c>
      <c r="S377" s="175">
        <v>509803.92</v>
      </c>
      <c r="T377" s="175">
        <v>504901.96</v>
      </c>
      <c r="U377" s="175">
        <v>500000.0</v>
      </c>
      <c r="V377" s="175">
        <v>495098.04</v>
      </c>
      <c r="W377" s="175">
        <v>490196.08</v>
      </c>
      <c r="X377" s="175">
        <v>485294.12</v>
      </c>
      <c r="Y377" s="175">
        <v>480392.16</v>
      </c>
      <c r="Z377" s="175">
        <v>475490.2</v>
      </c>
      <c r="AA377" s="175">
        <v>470588.24</v>
      </c>
    </row>
    <row r="378" ht="13.5" customHeight="1">
      <c r="A378" s="188" t="s">
        <v>169</v>
      </c>
      <c r="B378" s="371">
        <v>12540.0</v>
      </c>
      <c r="C378" s="371">
        <v>12571.0</v>
      </c>
      <c r="D378" s="371">
        <v>12601.0</v>
      </c>
      <c r="E378" s="371">
        <v>12632.0</v>
      </c>
      <c r="F378" s="371">
        <v>12663.0</v>
      </c>
      <c r="G378" s="371">
        <v>12693.0</v>
      </c>
      <c r="H378" s="371">
        <v>12724.0</v>
      </c>
      <c r="I378" s="371">
        <v>12754.0</v>
      </c>
      <c r="J378" s="371">
        <v>12785.0</v>
      </c>
      <c r="K378" s="371">
        <v>12816.0</v>
      </c>
      <c r="L378" s="371">
        <v>12844.0</v>
      </c>
      <c r="M378" s="371">
        <v>12875.0</v>
      </c>
      <c r="N378" s="365"/>
      <c r="O378" s="188" t="s">
        <v>169</v>
      </c>
      <c r="P378" s="371">
        <v>12540.0</v>
      </c>
      <c r="Q378" s="371">
        <v>12571.0</v>
      </c>
      <c r="R378" s="371">
        <v>12601.0</v>
      </c>
      <c r="S378" s="371">
        <v>12632.0</v>
      </c>
      <c r="T378" s="371">
        <v>12663.0</v>
      </c>
      <c r="U378" s="371">
        <v>12693.0</v>
      </c>
      <c r="V378" s="371">
        <v>12724.0</v>
      </c>
      <c r="W378" s="371">
        <v>12754.0</v>
      </c>
      <c r="X378" s="371">
        <v>12785.0</v>
      </c>
      <c r="Y378" s="371">
        <v>12816.0</v>
      </c>
      <c r="Z378" s="371">
        <v>12844.0</v>
      </c>
      <c r="AA378" s="371">
        <v>12875.0</v>
      </c>
    </row>
    <row r="379" ht="13.5" customHeight="1">
      <c r="A379" s="370" t="s">
        <v>208</v>
      </c>
      <c r="B379" s="175">
        <v>4901.96</v>
      </c>
      <c r="C379" s="175">
        <v>4901.96</v>
      </c>
      <c r="D379" s="175">
        <v>4901.96</v>
      </c>
      <c r="E379" s="175">
        <v>4901.96</v>
      </c>
      <c r="F379" s="175">
        <v>4901.96</v>
      </c>
      <c r="G379" s="175">
        <v>4901.96</v>
      </c>
      <c r="H379" s="175">
        <v>4901.96</v>
      </c>
      <c r="I379" s="175">
        <v>4901.96</v>
      </c>
      <c r="J379" s="175">
        <v>4901.96</v>
      </c>
      <c r="K379" s="175">
        <v>4901.96</v>
      </c>
      <c r="L379" s="175">
        <v>4901.96</v>
      </c>
      <c r="M379" s="175">
        <v>4901.96</v>
      </c>
      <c r="N379" s="365"/>
      <c r="O379" s="370" t="s">
        <v>208</v>
      </c>
      <c r="P379" s="175">
        <v>4901.96</v>
      </c>
      <c r="Q379" s="175">
        <v>4901.96</v>
      </c>
      <c r="R379" s="175">
        <v>4901.96</v>
      </c>
      <c r="S379" s="175">
        <v>4901.96</v>
      </c>
      <c r="T379" s="175">
        <v>4901.96</v>
      </c>
      <c r="U379" s="175">
        <v>4901.96</v>
      </c>
      <c r="V379" s="175">
        <v>4901.96</v>
      </c>
      <c r="W379" s="175">
        <v>4901.96</v>
      </c>
      <c r="X379" s="175">
        <v>4901.96</v>
      </c>
      <c r="Y379" s="175">
        <v>4901.96</v>
      </c>
      <c r="Z379" s="175">
        <v>4901.96</v>
      </c>
      <c r="AA379" s="175">
        <v>4901.96</v>
      </c>
    </row>
    <row r="380" ht="13.5" customHeight="1">
      <c r="A380" s="370" t="s">
        <v>209</v>
      </c>
      <c r="B380" s="175">
        <v>858.82</v>
      </c>
      <c r="C380" s="175">
        <v>849.88</v>
      </c>
      <c r="D380" s="175">
        <v>840.93</v>
      </c>
      <c r="E380" s="175">
        <v>831.99</v>
      </c>
      <c r="F380" s="175">
        <v>823.04</v>
      </c>
      <c r="G380" s="175">
        <v>814.09</v>
      </c>
      <c r="H380" s="175">
        <v>805.15</v>
      </c>
      <c r="I380" s="175">
        <v>796.2</v>
      </c>
      <c r="J380" s="175">
        <v>787.25</v>
      </c>
      <c r="K380" s="175">
        <v>778.31</v>
      </c>
      <c r="L380" s="175">
        <v>769.36</v>
      </c>
      <c r="M380" s="175">
        <v>760.42</v>
      </c>
      <c r="N380" s="365"/>
      <c r="O380" s="370" t="s">
        <v>209</v>
      </c>
      <c r="P380" s="175">
        <v>858.82</v>
      </c>
      <c r="Q380" s="175">
        <v>849.88</v>
      </c>
      <c r="R380" s="175">
        <v>840.93</v>
      </c>
      <c r="S380" s="175">
        <v>831.99</v>
      </c>
      <c r="T380" s="175">
        <v>823.04</v>
      </c>
      <c r="U380" s="175">
        <v>814.09</v>
      </c>
      <c r="V380" s="175">
        <v>805.15</v>
      </c>
      <c r="W380" s="175">
        <v>796.2</v>
      </c>
      <c r="X380" s="175">
        <v>787.25</v>
      </c>
      <c r="Y380" s="175">
        <v>778.31</v>
      </c>
      <c r="Z380" s="175">
        <v>769.36</v>
      </c>
      <c r="AA380" s="175">
        <v>760.42</v>
      </c>
    </row>
    <row r="381" ht="13.5" customHeight="1">
      <c r="A381" s="370" t="s">
        <v>210</v>
      </c>
      <c r="B381" s="175">
        <v>5760.78</v>
      </c>
      <c r="C381" s="175">
        <v>5751.84</v>
      </c>
      <c r="D381" s="175">
        <v>5742.89</v>
      </c>
      <c r="E381" s="175">
        <v>5733.95</v>
      </c>
      <c r="F381" s="175">
        <v>5725.0</v>
      </c>
      <c r="G381" s="175">
        <v>5716.05</v>
      </c>
      <c r="H381" s="175">
        <v>5707.11</v>
      </c>
      <c r="I381" s="175">
        <v>5698.16</v>
      </c>
      <c r="J381" s="175">
        <v>5689.22</v>
      </c>
      <c r="K381" s="175">
        <v>5680.27</v>
      </c>
      <c r="L381" s="175">
        <v>5671.32</v>
      </c>
      <c r="M381" s="175">
        <v>5662.38</v>
      </c>
      <c r="N381" s="365"/>
      <c r="O381" s="370" t="s">
        <v>210</v>
      </c>
      <c r="P381" s="175">
        <v>5760.78</v>
      </c>
      <c r="Q381" s="175">
        <v>5751.84</v>
      </c>
      <c r="R381" s="175">
        <v>5742.89</v>
      </c>
      <c r="S381" s="175">
        <v>5733.95</v>
      </c>
      <c r="T381" s="175">
        <v>5725.0</v>
      </c>
      <c r="U381" s="175">
        <v>5716.05</v>
      </c>
      <c r="V381" s="175">
        <v>5707.11</v>
      </c>
      <c r="W381" s="175">
        <v>5698.16</v>
      </c>
      <c r="X381" s="175">
        <v>5689.22</v>
      </c>
      <c r="Y381" s="175">
        <v>5680.27</v>
      </c>
      <c r="Z381" s="175">
        <v>5671.32</v>
      </c>
      <c r="AA381" s="175">
        <v>5662.38</v>
      </c>
    </row>
    <row r="382" ht="13.5" customHeight="1">
      <c r="A382" s="370" t="s">
        <v>211</v>
      </c>
      <c r="B382" s="175">
        <v>465686.27</v>
      </c>
      <c r="C382" s="175">
        <v>460784.31</v>
      </c>
      <c r="D382" s="175">
        <v>455882.35</v>
      </c>
      <c r="E382" s="175">
        <v>450980.39</v>
      </c>
      <c r="F382" s="175">
        <v>446078.43</v>
      </c>
      <c r="G382" s="175">
        <v>441176.47</v>
      </c>
      <c r="H382" s="175">
        <v>436274.51</v>
      </c>
      <c r="I382" s="175">
        <v>431372.55</v>
      </c>
      <c r="J382" s="175">
        <v>426470.59</v>
      </c>
      <c r="K382" s="175">
        <v>421568.63</v>
      </c>
      <c r="L382" s="175">
        <v>416666.67</v>
      </c>
      <c r="M382" s="175">
        <v>411764.71</v>
      </c>
      <c r="N382" s="365"/>
      <c r="O382" s="370" t="s">
        <v>211</v>
      </c>
      <c r="P382" s="175">
        <v>465686.27</v>
      </c>
      <c r="Q382" s="175">
        <v>460784.31</v>
      </c>
      <c r="R382" s="175">
        <v>455882.35</v>
      </c>
      <c r="S382" s="175">
        <v>450980.39</v>
      </c>
      <c r="T382" s="175">
        <v>446078.43</v>
      </c>
      <c r="U382" s="175">
        <v>441176.47</v>
      </c>
      <c r="V382" s="175">
        <v>436274.51</v>
      </c>
      <c r="W382" s="175">
        <v>431372.55</v>
      </c>
      <c r="X382" s="175">
        <v>426470.59</v>
      </c>
      <c r="Y382" s="175">
        <v>421568.63</v>
      </c>
      <c r="Z382" s="175">
        <v>416666.67</v>
      </c>
      <c r="AA382" s="175">
        <v>411764.71</v>
      </c>
    </row>
    <row r="383" ht="13.5" customHeight="1">
      <c r="A383" s="365"/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65"/>
      <c r="Z383" s="365"/>
      <c r="AA383" s="365"/>
    </row>
    <row r="384" ht="13.5" customHeight="1">
      <c r="A384" s="188" t="s">
        <v>169</v>
      </c>
      <c r="B384" s="369">
        <v>11079.0</v>
      </c>
      <c r="C384" s="369">
        <v>11110.0</v>
      </c>
      <c r="D384" s="369">
        <v>11140.0</v>
      </c>
      <c r="E384" s="369">
        <v>11171.0</v>
      </c>
      <c r="F384" s="369">
        <v>11202.0</v>
      </c>
      <c r="G384" s="369">
        <v>11232.0</v>
      </c>
      <c r="H384" s="369">
        <v>11263.0</v>
      </c>
      <c r="I384" s="369">
        <v>11293.0</v>
      </c>
      <c r="J384" s="369">
        <v>11324.0</v>
      </c>
      <c r="K384" s="369">
        <v>11355.0</v>
      </c>
      <c r="L384" s="369">
        <v>11383.0</v>
      </c>
      <c r="M384" s="369">
        <v>11414.0</v>
      </c>
      <c r="N384" s="365"/>
      <c r="O384" s="188" t="s">
        <v>169</v>
      </c>
      <c r="P384" s="369">
        <v>11079.0</v>
      </c>
      <c r="Q384" s="369">
        <v>11110.0</v>
      </c>
      <c r="R384" s="369">
        <v>11140.0</v>
      </c>
      <c r="S384" s="369">
        <v>11171.0</v>
      </c>
      <c r="T384" s="369">
        <v>11202.0</v>
      </c>
      <c r="U384" s="369">
        <v>11232.0</v>
      </c>
      <c r="V384" s="369">
        <v>11263.0</v>
      </c>
      <c r="W384" s="369">
        <v>11293.0</v>
      </c>
      <c r="X384" s="369">
        <v>11324.0</v>
      </c>
      <c r="Y384" s="369">
        <v>11355.0</v>
      </c>
      <c r="Z384" s="369">
        <v>11383.0</v>
      </c>
      <c r="AA384" s="369">
        <v>11414.0</v>
      </c>
    </row>
    <row r="385" ht="13.5" customHeight="1">
      <c r="A385" s="370" t="s">
        <v>208</v>
      </c>
      <c r="B385" s="175">
        <v>4901.96</v>
      </c>
      <c r="C385" s="175">
        <v>4901.96</v>
      </c>
      <c r="D385" s="175">
        <v>4901.96</v>
      </c>
      <c r="E385" s="175">
        <v>4901.96</v>
      </c>
      <c r="F385" s="175">
        <v>4901.96</v>
      </c>
      <c r="G385" s="175">
        <v>4901.96</v>
      </c>
      <c r="H385" s="175">
        <v>4901.96</v>
      </c>
      <c r="I385" s="175">
        <v>4901.96</v>
      </c>
      <c r="J385" s="175">
        <v>4901.96</v>
      </c>
      <c r="K385" s="175">
        <v>4901.96</v>
      </c>
      <c r="L385" s="175">
        <v>4901.96</v>
      </c>
      <c r="M385" s="175">
        <v>4901.96</v>
      </c>
      <c r="N385" s="365"/>
      <c r="O385" s="370" t="s">
        <v>208</v>
      </c>
      <c r="P385" s="175">
        <v>4901.96</v>
      </c>
      <c r="Q385" s="175">
        <v>4901.96</v>
      </c>
      <c r="R385" s="175">
        <v>4901.96</v>
      </c>
      <c r="S385" s="175">
        <v>4901.96</v>
      </c>
      <c r="T385" s="175">
        <v>4901.96</v>
      </c>
      <c r="U385" s="175">
        <v>4901.96</v>
      </c>
      <c r="V385" s="175">
        <v>4901.96</v>
      </c>
      <c r="W385" s="175">
        <v>4901.96</v>
      </c>
      <c r="X385" s="175">
        <v>4901.96</v>
      </c>
      <c r="Y385" s="175">
        <v>4901.96</v>
      </c>
      <c r="Z385" s="175">
        <v>4901.96</v>
      </c>
      <c r="AA385" s="175">
        <v>4901.96</v>
      </c>
    </row>
    <row r="386" ht="13.5" customHeight="1">
      <c r="A386" s="370" t="s">
        <v>209</v>
      </c>
      <c r="B386" s="175">
        <v>1288.24</v>
      </c>
      <c r="C386" s="175">
        <v>1279.29</v>
      </c>
      <c r="D386" s="175">
        <v>1270.34</v>
      </c>
      <c r="E386" s="175">
        <v>1261.4</v>
      </c>
      <c r="F386" s="175">
        <v>1252.45</v>
      </c>
      <c r="G386" s="175">
        <v>1243.5</v>
      </c>
      <c r="H386" s="175">
        <v>1234.56</v>
      </c>
      <c r="I386" s="175">
        <v>1225.61</v>
      </c>
      <c r="J386" s="175">
        <v>1216.67</v>
      </c>
      <c r="K386" s="175">
        <v>1207.72</v>
      </c>
      <c r="L386" s="175">
        <v>1198.77</v>
      </c>
      <c r="M386" s="175">
        <v>1189.83</v>
      </c>
      <c r="N386" s="365"/>
      <c r="O386" s="370" t="s">
        <v>209</v>
      </c>
      <c r="P386" s="175">
        <v>1288.24</v>
      </c>
      <c r="Q386" s="175">
        <v>1279.29</v>
      </c>
      <c r="R386" s="175">
        <v>1270.34</v>
      </c>
      <c r="S386" s="175">
        <v>1261.4</v>
      </c>
      <c r="T386" s="175">
        <v>1252.45</v>
      </c>
      <c r="U386" s="175">
        <v>1243.5</v>
      </c>
      <c r="V386" s="175">
        <v>1234.56</v>
      </c>
      <c r="W386" s="175">
        <v>1225.61</v>
      </c>
      <c r="X386" s="175">
        <v>1216.67</v>
      </c>
      <c r="Y386" s="175">
        <v>1207.72</v>
      </c>
      <c r="Z386" s="175">
        <v>1198.77</v>
      </c>
      <c r="AA386" s="175">
        <v>1189.83</v>
      </c>
    </row>
    <row r="387" ht="13.5" customHeight="1">
      <c r="A387" s="370" t="s">
        <v>210</v>
      </c>
      <c r="B387" s="175">
        <v>6190.2</v>
      </c>
      <c r="C387" s="175">
        <v>6181.25</v>
      </c>
      <c r="D387" s="175">
        <v>6172.3</v>
      </c>
      <c r="E387" s="175">
        <v>6163.36</v>
      </c>
      <c r="F387" s="175">
        <v>6154.41</v>
      </c>
      <c r="G387" s="175">
        <v>6145.47</v>
      </c>
      <c r="H387" s="175">
        <v>6136.52</v>
      </c>
      <c r="I387" s="175">
        <v>6127.57</v>
      </c>
      <c r="J387" s="175">
        <v>6118.63</v>
      </c>
      <c r="K387" s="175">
        <v>6109.68</v>
      </c>
      <c r="L387" s="175">
        <v>6100.74</v>
      </c>
      <c r="M387" s="175">
        <v>6091.79</v>
      </c>
      <c r="N387" s="365"/>
      <c r="O387" s="370" t="s">
        <v>210</v>
      </c>
      <c r="P387" s="175">
        <v>6190.2</v>
      </c>
      <c r="Q387" s="175">
        <v>6181.25</v>
      </c>
      <c r="R387" s="175">
        <v>6172.3</v>
      </c>
      <c r="S387" s="175">
        <v>6163.36</v>
      </c>
      <c r="T387" s="175">
        <v>6154.41</v>
      </c>
      <c r="U387" s="175">
        <v>6145.47</v>
      </c>
      <c r="V387" s="175">
        <v>6136.52</v>
      </c>
      <c r="W387" s="175">
        <v>6127.57</v>
      </c>
      <c r="X387" s="175">
        <v>6118.63</v>
      </c>
      <c r="Y387" s="175">
        <v>6109.68</v>
      </c>
      <c r="Z387" s="175">
        <v>6100.74</v>
      </c>
      <c r="AA387" s="175">
        <v>6091.79</v>
      </c>
    </row>
    <row r="388" ht="13.5" customHeight="1">
      <c r="A388" s="370" t="s">
        <v>211</v>
      </c>
      <c r="B388" s="175">
        <v>1.4E7</v>
      </c>
      <c r="C388" s="175">
        <v>696078.43</v>
      </c>
      <c r="D388" s="175">
        <v>691176.47</v>
      </c>
      <c r="E388" s="175">
        <v>686274.51</v>
      </c>
      <c r="F388" s="175">
        <v>681372.55</v>
      </c>
      <c r="G388" s="175">
        <v>676470.59</v>
      </c>
      <c r="H388" s="175">
        <v>671568.63</v>
      </c>
      <c r="I388" s="175">
        <v>666666.67</v>
      </c>
      <c r="J388" s="175">
        <v>661764.71</v>
      </c>
      <c r="K388" s="175">
        <v>656862.75</v>
      </c>
      <c r="L388" s="175">
        <v>651960.78</v>
      </c>
      <c r="M388" s="175">
        <v>647058.82</v>
      </c>
      <c r="N388" s="365"/>
      <c r="O388" s="370" t="s">
        <v>211</v>
      </c>
      <c r="P388" s="175">
        <v>1.4E7</v>
      </c>
      <c r="Q388" s="175">
        <v>696078.43</v>
      </c>
      <c r="R388" s="175">
        <v>691176.47</v>
      </c>
      <c r="S388" s="175">
        <v>686274.51</v>
      </c>
      <c r="T388" s="175">
        <v>681372.55</v>
      </c>
      <c r="U388" s="175">
        <v>676470.59</v>
      </c>
      <c r="V388" s="175">
        <v>671568.63</v>
      </c>
      <c r="W388" s="175">
        <v>666666.67</v>
      </c>
      <c r="X388" s="175">
        <v>661764.71</v>
      </c>
      <c r="Y388" s="175">
        <v>656862.75</v>
      </c>
      <c r="Z388" s="175">
        <v>651960.78</v>
      </c>
      <c r="AA388" s="175">
        <v>647058.82</v>
      </c>
    </row>
    <row r="389" ht="13.5" customHeight="1">
      <c r="A389" s="188" t="s">
        <v>169</v>
      </c>
      <c r="B389" s="369">
        <v>11444.0</v>
      </c>
      <c r="C389" s="369">
        <v>11475.0</v>
      </c>
      <c r="D389" s="369">
        <v>11505.0</v>
      </c>
      <c r="E389" s="369">
        <v>11536.0</v>
      </c>
      <c r="F389" s="369">
        <v>11567.0</v>
      </c>
      <c r="G389" s="369">
        <v>11597.0</v>
      </c>
      <c r="H389" s="369">
        <v>11628.0</v>
      </c>
      <c r="I389" s="369">
        <v>11658.0</v>
      </c>
      <c r="J389" s="369">
        <v>11689.0</v>
      </c>
      <c r="K389" s="369">
        <v>11720.0</v>
      </c>
      <c r="L389" s="369">
        <v>11749.0</v>
      </c>
      <c r="M389" s="369">
        <v>11780.0</v>
      </c>
      <c r="N389" s="365"/>
      <c r="O389" s="188" t="s">
        <v>169</v>
      </c>
      <c r="P389" s="369">
        <v>11444.0</v>
      </c>
      <c r="Q389" s="369">
        <v>11475.0</v>
      </c>
      <c r="R389" s="369">
        <v>11505.0</v>
      </c>
      <c r="S389" s="369">
        <v>11536.0</v>
      </c>
      <c r="T389" s="369">
        <v>11567.0</v>
      </c>
      <c r="U389" s="369">
        <v>11597.0</v>
      </c>
      <c r="V389" s="369">
        <v>11628.0</v>
      </c>
      <c r="W389" s="369">
        <v>11658.0</v>
      </c>
      <c r="X389" s="369">
        <v>11689.0</v>
      </c>
      <c r="Y389" s="369">
        <v>11720.0</v>
      </c>
      <c r="Z389" s="369">
        <v>11749.0</v>
      </c>
      <c r="AA389" s="369">
        <v>11780.0</v>
      </c>
    </row>
    <row r="390" ht="13.5" customHeight="1">
      <c r="A390" s="370" t="s">
        <v>208</v>
      </c>
      <c r="B390" s="175">
        <v>4901.96</v>
      </c>
      <c r="C390" s="175">
        <v>4901.96</v>
      </c>
      <c r="D390" s="175">
        <v>4901.96</v>
      </c>
      <c r="E390" s="175">
        <v>4901.96</v>
      </c>
      <c r="F390" s="175">
        <v>4901.96</v>
      </c>
      <c r="G390" s="175">
        <v>4901.96</v>
      </c>
      <c r="H390" s="175">
        <v>4901.96</v>
      </c>
      <c r="I390" s="175">
        <v>4901.96</v>
      </c>
      <c r="J390" s="175">
        <v>4901.96</v>
      </c>
      <c r="K390" s="175">
        <v>4901.96</v>
      </c>
      <c r="L390" s="175">
        <v>4901.96</v>
      </c>
      <c r="M390" s="175">
        <v>4901.96</v>
      </c>
      <c r="N390" s="365"/>
      <c r="O390" s="370" t="s">
        <v>208</v>
      </c>
      <c r="P390" s="175">
        <v>4901.96</v>
      </c>
      <c r="Q390" s="175">
        <v>4901.96</v>
      </c>
      <c r="R390" s="175">
        <v>4901.96</v>
      </c>
      <c r="S390" s="175">
        <v>4901.96</v>
      </c>
      <c r="T390" s="175">
        <v>4901.96</v>
      </c>
      <c r="U390" s="175">
        <v>4901.96</v>
      </c>
      <c r="V390" s="175">
        <v>4901.96</v>
      </c>
      <c r="W390" s="175">
        <v>4901.96</v>
      </c>
      <c r="X390" s="175">
        <v>4901.96</v>
      </c>
      <c r="Y390" s="175">
        <v>4901.96</v>
      </c>
      <c r="Z390" s="175">
        <v>4901.96</v>
      </c>
      <c r="AA390" s="175">
        <v>4901.96</v>
      </c>
    </row>
    <row r="391" ht="13.5" customHeight="1">
      <c r="A391" s="370" t="s">
        <v>209</v>
      </c>
      <c r="B391" s="175">
        <v>1180.88</v>
      </c>
      <c r="C391" s="175">
        <v>1171.94</v>
      </c>
      <c r="D391" s="175">
        <v>1162.99</v>
      </c>
      <c r="E391" s="175">
        <v>1154.04</v>
      </c>
      <c r="F391" s="175">
        <v>1145.1</v>
      </c>
      <c r="G391" s="175">
        <v>1136.15</v>
      </c>
      <c r="H391" s="175">
        <v>1127.21</v>
      </c>
      <c r="I391" s="175">
        <v>1118.26</v>
      </c>
      <c r="J391" s="175">
        <v>1109.31</v>
      </c>
      <c r="K391" s="175">
        <v>1100.37</v>
      </c>
      <c r="L391" s="175">
        <v>1091.42</v>
      </c>
      <c r="M391" s="175">
        <v>1082.48</v>
      </c>
      <c r="N391" s="365"/>
      <c r="O391" s="370" t="s">
        <v>209</v>
      </c>
      <c r="P391" s="175">
        <v>1180.88</v>
      </c>
      <c r="Q391" s="175">
        <v>1171.94</v>
      </c>
      <c r="R391" s="175">
        <v>1162.99</v>
      </c>
      <c r="S391" s="175">
        <v>1154.04</v>
      </c>
      <c r="T391" s="175">
        <v>1145.1</v>
      </c>
      <c r="U391" s="175">
        <v>1136.15</v>
      </c>
      <c r="V391" s="175">
        <v>1127.21</v>
      </c>
      <c r="W391" s="175">
        <v>1118.26</v>
      </c>
      <c r="X391" s="175">
        <v>1109.31</v>
      </c>
      <c r="Y391" s="175">
        <v>1100.37</v>
      </c>
      <c r="Z391" s="175">
        <v>1091.42</v>
      </c>
      <c r="AA391" s="175">
        <v>1082.48</v>
      </c>
    </row>
    <row r="392" ht="13.5" customHeight="1">
      <c r="A392" s="370" t="s">
        <v>210</v>
      </c>
      <c r="B392" s="175">
        <v>6082.84</v>
      </c>
      <c r="C392" s="175">
        <v>6073.9</v>
      </c>
      <c r="D392" s="175">
        <v>6064.95</v>
      </c>
      <c r="E392" s="175">
        <v>6056.0</v>
      </c>
      <c r="F392" s="175">
        <v>6047.06</v>
      </c>
      <c r="G392" s="175">
        <v>6038.11</v>
      </c>
      <c r="H392" s="175">
        <v>6029.17</v>
      </c>
      <c r="I392" s="175">
        <v>6020.22</v>
      </c>
      <c r="J392" s="175">
        <v>6011.27</v>
      </c>
      <c r="K392" s="175">
        <v>6002.33</v>
      </c>
      <c r="L392" s="175">
        <v>5993.38</v>
      </c>
      <c r="M392" s="175">
        <v>5984.44</v>
      </c>
      <c r="N392" s="365"/>
      <c r="O392" s="370" t="s">
        <v>210</v>
      </c>
      <c r="P392" s="175">
        <v>6082.84</v>
      </c>
      <c r="Q392" s="175">
        <v>6073.9</v>
      </c>
      <c r="R392" s="175">
        <v>6064.95</v>
      </c>
      <c r="S392" s="175">
        <v>6056.0</v>
      </c>
      <c r="T392" s="175">
        <v>6047.06</v>
      </c>
      <c r="U392" s="175">
        <v>6038.11</v>
      </c>
      <c r="V392" s="175">
        <v>6029.17</v>
      </c>
      <c r="W392" s="175">
        <v>6020.22</v>
      </c>
      <c r="X392" s="175">
        <v>6011.27</v>
      </c>
      <c r="Y392" s="175">
        <v>6002.33</v>
      </c>
      <c r="Z392" s="175">
        <v>5993.38</v>
      </c>
      <c r="AA392" s="175">
        <v>5984.44</v>
      </c>
    </row>
    <row r="393" ht="13.5" customHeight="1">
      <c r="A393" s="370" t="s">
        <v>211</v>
      </c>
      <c r="B393" s="175">
        <v>642156.86</v>
      </c>
      <c r="C393" s="175">
        <v>637254.9</v>
      </c>
      <c r="D393" s="175">
        <v>632352.94</v>
      </c>
      <c r="E393" s="175">
        <v>627450.98</v>
      </c>
      <c r="F393" s="175">
        <v>622549.02</v>
      </c>
      <c r="G393" s="175">
        <v>617647.06</v>
      </c>
      <c r="H393" s="175">
        <v>612745.1</v>
      </c>
      <c r="I393" s="175">
        <v>607843.14</v>
      </c>
      <c r="J393" s="175">
        <v>602941.18</v>
      </c>
      <c r="K393" s="175">
        <v>598039.22</v>
      </c>
      <c r="L393" s="175">
        <v>593137.25</v>
      </c>
      <c r="M393" s="175">
        <v>588235.29</v>
      </c>
      <c r="N393" s="365"/>
      <c r="O393" s="370" t="s">
        <v>211</v>
      </c>
      <c r="P393" s="175">
        <v>642156.86</v>
      </c>
      <c r="Q393" s="175">
        <v>637254.9</v>
      </c>
      <c r="R393" s="175">
        <v>632352.94</v>
      </c>
      <c r="S393" s="175">
        <v>627450.98</v>
      </c>
      <c r="T393" s="175">
        <v>622549.02</v>
      </c>
      <c r="U393" s="175">
        <v>617647.06</v>
      </c>
      <c r="V393" s="175">
        <v>612745.1</v>
      </c>
      <c r="W393" s="175">
        <v>607843.14</v>
      </c>
      <c r="X393" s="175">
        <v>602941.18</v>
      </c>
      <c r="Y393" s="175">
        <v>598039.22</v>
      </c>
      <c r="Z393" s="175">
        <v>593137.25</v>
      </c>
      <c r="AA393" s="175">
        <v>588235.29</v>
      </c>
    </row>
    <row r="394" ht="13.5" customHeight="1">
      <c r="A394" s="188" t="s">
        <v>169</v>
      </c>
      <c r="B394" s="369">
        <v>11810.0</v>
      </c>
      <c r="C394" s="369">
        <v>11841.0</v>
      </c>
      <c r="D394" s="369">
        <v>11871.0</v>
      </c>
      <c r="E394" s="369">
        <v>11902.0</v>
      </c>
      <c r="F394" s="369">
        <v>11933.0</v>
      </c>
      <c r="G394" s="369">
        <v>11963.0</v>
      </c>
      <c r="H394" s="369">
        <v>11994.0</v>
      </c>
      <c r="I394" s="369">
        <v>12024.0</v>
      </c>
      <c r="J394" s="369">
        <v>12055.0</v>
      </c>
      <c r="K394" s="369">
        <v>12086.0</v>
      </c>
      <c r="L394" s="369">
        <v>12114.0</v>
      </c>
      <c r="M394" s="369">
        <v>12145.0</v>
      </c>
      <c r="N394" s="365"/>
      <c r="O394" s="188" t="s">
        <v>169</v>
      </c>
      <c r="P394" s="369">
        <v>11810.0</v>
      </c>
      <c r="Q394" s="369">
        <v>11841.0</v>
      </c>
      <c r="R394" s="369">
        <v>11871.0</v>
      </c>
      <c r="S394" s="369">
        <v>11902.0</v>
      </c>
      <c r="T394" s="369">
        <v>11933.0</v>
      </c>
      <c r="U394" s="369">
        <v>11963.0</v>
      </c>
      <c r="V394" s="369">
        <v>11994.0</v>
      </c>
      <c r="W394" s="369">
        <v>12024.0</v>
      </c>
      <c r="X394" s="369">
        <v>12055.0</v>
      </c>
      <c r="Y394" s="369">
        <v>12086.0</v>
      </c>
      <c r="Z394" s="369">
        <v>12114.0</v>
      </c>
      <c r="AA394" s="369">
        <v>12145.0</v>
      </c>
    </row>
    <row r="395" ht="13.5" customHeight="1">
      <c r="A395" s="370" t="s">
        <v>208</v>
      </c>
      <c r="B395" s="175">
        <v>4901.96</v>
      </c>
      <c r="C395" s="175">
        <v>4901.96</v>
      </c>
      <c r="D395" s="175">
        <v>4901.96</v>
      </c>
      <c r="E395" s="175">
        <v>4901.96</v>
      </c>
      <c r="F395" s="175">
        <v>4901.96</v>
      </c>
      <c r="G395" s="175">
        <v>4901.96</v>
      </c>
      <c r="H395" s="175">
        <v>4901.96</v>
      </c>
      <c r="I395" s="175">
        <v>4901.96</v>
      </c>
      <c r="J395" s="175">
        <v>4901.96</v>
      </c>
      <c r="K395" s="175">
        <v>4901.96</v>
      </c>
      <c r="L395" s="175">
        <v>4901.96</v>
      </c>
      <c r="M395" s="175">
        <v>4901.96</v>
      </c>
      <c r="N395" s="365"/>
      <c r="O395" s="370" t="s">
        <v>208</v>
      </c>
      <c r="P395" s="175">
        <v>4901.96</v>
      </c>
      <c r="Q395" s="175">
        <v>4901.96</v>
      </c>
      <c r="R395" s="175">
        <v>4901.96</v>
      </c>
      <c r="S395" s="175">
        <v>4901.96</v>
      </c>
      <c r="T395" s="175">
        <v>4901.96</v>
      </c>
      <c r="U395" s="175">
        <v>4901.96</v>
      </c>
      <c r="V395" s="175">
        <v>4901.96</v>
      </c>
      <c r="W395" s="175">
        <v>4901.96</v>
      </c>
      <c r="X395" s="175">
        <v>4901.96</v>
      </c>
      <c r="Y395" s="175">
        <v>4901.96</v>
      </c>
      <c r="Z395" s="175">
        <v>4901.96</v>
      </c>
      <c r="AA395" s="175">
        <v>4901.96</v>
      </c>
    </row>
    <row r="396" ht="13.5" customHeight="1">
      <c r="A396" s="370" t="s">
        <v>209</v>
      </c>
      <c r="B396" s="175">
        <v>1073.53</v>
      </c>
      <c r="C396" s="175">
        <v>1064.58</v>
      </c>
      <c r="D396" s="175">
        <v>1055.64</v>
      </c>
      <c r="E396" s="175">
        <v>1046.69</v>
      </c>
      <c r="F396" s="175">
        <v>1037.75</v>
      </c>
      <c r="G396" s="175">
        <v>1028.8</v>
      </c>
      <c r="H396" s="175">
        <v>1019.85</v>
      </c>
      <c r="I396" s="175">
        <v>1010.91</v>
      </c>
      <c r="J396" s="175">
        <v>1001.96</v>
      </c>
      <c r="K396" s="175">
        <v>993.01</v>
      </c>
      <c r="L396" s="175">
        <v>984.07</v>
      </c>
      <c r="M396" s="175">
        <v>975.12</v>
      </c>
      <c r="N396" s="365"/>
      <c r="O396" s="370" t="s">
        <v>209</v>
      </c>
      <c r="P396" s="175">
        <v>1073.53</v>
      </c>
      <c r="Q396" s="175">
        <v>1064.58</v>
      </c>
      <c r="R396" s="175">
        <v>1055.64</v>
      </c>
      <c r="S396" s="175">
        <v>1046.69</v>
      </c>
      <c r="T396" s="175">
        <v>1037.75</v>
      </c>
      <c r="U396" s="175">
        <v>1028.8</v>
      </c>
      <c r="V396" s="175">
        <v>1019.85</v>
      </c>
      <c r="W396" s="175">
        <v>1010.91</v>
      </c>
      <c r="X396" s="175">
        <v>1001.96</v>
      </c>
      <c r="Y396" s="175">
        <v>993.01</v>
      </c>
      <c r="Z396" s="175">
        <v>984.07</v>
      </c>
      <c r="AA396" s="175">
        <v>975.12</v>
      </c>
    </row>
    <row r="397" ht="13.5" customHeight="1">
      <c r="A397" s="370" t="s">
        <v>210</v>
      </c>
      <c r="B397" s="175">
        <v>5975.49</v>
      </c>
      <c r="C397" s="175">
        <v>5966.54</v>
      </c>
      <c r="D397" s="175">
        <v>5957.6</v>
      </c>
      <c r="E397" s="175">
        <v>5948.65</v>
      </c>
      <c r="F397" s="175">
        <v>5939.71</v>
      </c>
      <c r="G397" s="175">
        <v>5930.76</v>
      </c>
      <c r="H397" s="175">
        <v>5921.81</v>
      </c>
      <c r="I397" s="175">
        <v>5912.87</v>
      </c>
      <c r="J397" s="175">
        <v>5903.92</v>
      </c>
      <c r="K397" s="175">
        <v>5894.98</v>
      </c>
      <c r="L397" s="175">
        <v>5886.03</v>
      </c>
      <c r="M397" s="175">
        <v>5877.08</v>
      </c>
      <c r="N397" s="365"/>
      <c r="O397" s="370" t="s">
        <v>210</v>
      </c>
      <c r="P397" s="175">
        <v>5975.49</v>
      </c>
      <c r="Q397" s="175">
        <v>5966.54</v>
      </c>
      <c r="R397" s="175">
        <v>5957.6</v>
      </c>
      <c r="S397" s="175">
        <v>5948.65</v>
      </c>
      <c r="T397" s="175">
        <v>5939.71</v>
      </c>
      <c r="U397" s="175">
        <v>5930.76</v>
      </c>
      <c r="V397" s="175">
        <v>5921.81</v>
      </c>
      <c r="W397" s="175">
        <v>5912.87</v>
      </c>
      <c r="X397" s="175">
        <v>5903.92</v>
      </c>
      <c r="Y397" s="175">
        <v>5894.98</v>
      </c>
      <c r="Z397" s="175">
        <v>5886.03</v>
      </c>
      <c r="AA397" s="175">
        <v>5877.08</v>
      </c>
    </row>
    <row r="398" ht="13.5" customHeight="1">
      <c r="A398" s="370" t="s">
        <v>211</v>
      </c>
      <c r="B398" s="175">
        <v>583333.33</v>
      </c>
      <c r="C398" s="175">
        <v>578431.37</v>
      </c>
      <c r="D398" s="175">
        <v>573529.41</v>
      </c>
      <c r="E398" s="175">
        <v>568627.45</v>
      </c>
      <c r="F398" s="175">
        <v>563725.49</v>
      </c>
      <c r="G398" s="175">
        <v>558823.53</v>
      </c>
      <c r="H398" s="175">
        <v>553921.57</v>
      </c>
      <c r="I398" s="175">
        <v>549019.61</v>
      </c>
      <c r="J398" s="175">
        <v>544117.65</v>
      </c>
      <c r="K398" s="175">
        <v>539215.69</v>
      </c>
      <c r="L398" s="175">
        <v>534313.73</v>
      </c>
      <c r="M398" s="175">
        <v>529411.76</v>
      </c>
      <c r="N398" s="365"/>
      <c r="O398" s="370" t="s">
        <v>211</v>
      </c>
      <c r="P398" s="175">
        <v>583333.33</v>
      </c>
      <c r="Q398" s="175">
        <v>578431.37</v>
      </c>
      <c r="R398" s="175">
        <v>573529.41</v>
      </c>
      <c r="S398" s="175">
        <v>568627.45</v>
      </c>
      <c r="T398" s="175">
        <v>563725.49</v>
      </c>
      <c r="U398" s="175">
        <v>558823.53</v>
      </c>
      <c r="V398" s="175">
        <v>553921.57</v>
      </c>
      <c r="W398" s="175">
        <v>549019.61</v>
      </c>
      <c r="X398" s="175">
        <v>544117.65</v>
      </c>
      <c r="Y398" s="175">
        <v>539215.69</v>
      </c>
      <c r="Z398" s="175">
        <v>534313.73</v>
      </c>
      <c r="AA398" s="175">
        <v>529411.76</v>
      </c>
    </row>
    <row r="399" ht="13.5" customHeight="1">
      <c r="A399" s="188" t="s">
        <v>169</v>
      </c>
      <c r="B399" s="369">
        <v>12175.0</v>
      </c>
      <c r="C399" s="369">
        <v>12206.0</v>
      </c>
      <c r="D399" s="369">
        <v>12236.0</v>
      </c>
      <c r="E399" s="369">
        <v>12267.0</v>
      </c>
      <c r="F399" s="369">
        <v>12298.0</v>
      </c>
      <c r="G399" s="369">
        <v>12328.0</v>
      </c>
      <c r="H399" s="369">
        <v>12359.0</v>
      </c>
      <c r="I399" s="369">
        <v>12389.0</v>
      </c>
      <c r="J399" s="369">
        <v>12420.0</v>
      </c>
      <c r="K399" s="369">
        <v>12451.0</v>
      </c>
      <c r="L399" s="369">
        <v>12479.0</v>
      </c>
      <c r="M399" s="369">
        <v>12510.0</v>
      </c>
      <c r="N399" s="365"/>
      <c r="O399" s="188" t="s">
        <v>169</v>
      </c>
      <c r="P399" s="369">
        <v>12175.0</v>
      </c>
      <c r="Q399" s="369">
        <v>12206.0</v>
      </c>
      <c r="R399" s="369">
        <v>12236.0</v>
      </c>
      <c r="S399" s="369">
        <v>12267.0</v>
      </c>
      <c r="T399" s="369">
        <v>12298.0</v>
      </c>
      <c r="U399" s="369">
        <v>12328.0</v>
      </c>
      <c r="V399" s="369">
        <v>12359.0</v>
      </c>
      <c r="W399" s="369">
        <v>12389.0</v>
      </c>
      <c r="X399" s="369">
        <v>12420.0</v>
      </c>
      <c r="Y399" s="369">
        <v>12451.0</v>
      </c>
      <c r="Z399" s="369">
        <v>12479.0</v>
      </c>
      <c r="AA399" s="369">
        <v>12510.0</v>
      </c>
    </row>
    <row r="400" ht="13.5" customHeight="1">
      <c r="A400" s="370" t="s">
        <v>208</v>
      </c>
      <c r="B400" s="175">
        <v>4901.96</v>
      </c>
      <c r="C400" s="175">
        <v>4901.96</v>
      </c>
      <c r="D400" s="175">
        <v>4901.96</v>
      </c>
      <c r="E400" s="175">
        <v>4901.96</v>
      </c>
      <c r="F400" s="175">
        <v>4901.96</v>
      </c>
      <c r="G400" s="175">
        <v>4901.96</v>
      </c>
      <c r="H400" s="175">
        <v>4901.96</v>
      </c>
      <c r="I400" s="175">
        <v>4901.96</v>
      </c>
      <c r="J400" s="175">
        <v>4901.96</v>
      </c>
      <c r="K400" s="175">
        <v>4901.96</v>
      </c>
      <c r="L400" s="175">
        <v>4901.96</v>
      </c>
      <c r="M400" s="175">
        <v>4901.96</v>
      </c>
      <c r="N400" s="365"/>
      <c r="O400" s="370" t="s">
        <v>208</v>
      </c>
      <c r="P400" s="175">
        <v>4901.96</v>
      </c>
      <c r="Q400" s="175">
        <v>4901.96</v>
      </c>
      <c r="R400" s="175">
        <v>4901.96</v>
      </c>
      <c r="S400" s="175">
        <v>4901.96</v>
      </c>
      <c r="T400" s="175">
        <v>4901.96</v>
      </c>
      <c r="U400" s="175">
        <v>4901.96</v>
      </c>
      <c r="V400" s="175">
        <v>4901.96</v>
      </c>
      <c r="W400" s="175">
        <v>4901.96</v>
      </c>
      <c r="X400" s="175">
        <v>4901.96</v>
      </c>
      <c r="Y400" s="175">
        <v>4901.96</v>
      </c>
      <c r="Z400" s="175">
        <v>4901.96</v>
      </c>
      <c r="AA400" s="175">
        <v>4901.96</v>
      </c>
    </row>
    <row r="401" ht="13.5" customHeight="1">
      <c r="A401" s="370" t="s">
        <v>209</v>
      </c>
      <c r="B401" s="175">
        <v>966.18</v>
      </c>
      <c r="C401" s="175">
        <v>957.23</v>
      </c>
      <c r="D401" s="175">
        <v>948.28</v>
      </c>
      <c r="E401" s="175">
        <v>939.34</v>
      </c>
      <c r="F401" s="175">
        <v>930.39</v>
      </c>
      <c r="G401" s="175">
        <v>921.45</v>
      </c>
      <c r="H401" s="175">
        <v>912.5</v>
      </c>
      <c r="I401" s="175">
        <v>903.55</v>
      </c>
      <c r="J401" s="175">
        <v>894.61</v>
      </c>
      <c r="K401" s="175">
        <v>885.66</v>
      </c>
      <c r="L401" s="175">
        <v>876.72</v>
      </c>
      <c r="M401" s="175">
        <v>867.77</v>
      </c>
      <c r="N401" s="365"/>
      <c r="O401" s="370" t="s">
        <v>209</v>
      </c>
      <c r="P401" s="175">
        <v>966.18</v>
      </c>
      <c r="Q401" s="175">
        <v>957.23</v>
      </c>
      <c r="R401" s="175">
        <v>948.28</v>
      </c>
      <c r="S401" s="175">
        <v>939.34</v>
      </c>
      <c r="T401" s="175">
        <v>930.39</v>
      </c>
      <c r="U401" s="175">
        <v>921.45</v>
      </c>
      <c r="V401" s="175">
        <v>912.5</v>
      </c>
      <c r="W401" s="175">
        <v>903.55</v>
      </c>
      <c r="X401" s="175">
        <v>894.61</v>
      </c>
      <c r="Y401" s="175">
        <v>885.66</v>
      </c>
      <c r="Z401" s="175">
        <v>876.72</v>
      </c>
      <c r="AA401" s="175">
        <v>867.77</v>
      </c>
    </row>
    <row r="402" ht="13.5" customHeight="1">
      <c r="A402" s="370" t="s">
        <v>210</v>
      </c>
      <c r="B402" s="175">
        <v>5868.14</v>
      </c>
      <c r="C402" s="175">
        <v>5859.19</v>
      </c>
      <c r="D402" s="175">
        <v>5850.25</v>
      </c>
      <c r="E402" s="175">
        <v>5841.3</v>
      </c>
      <c r="F402" s="175">
        <v>5832.35</v>
      </c>
      <c r="G402" s="175">
        <v>5823.41</v>
      </c>
      <c r="H402" s="175">
        <v>5814.46</v>
      </c>
      <c r="I402" s="175">
        <v>5805.51</v>
      </c>
      <c r="J402" s="175">
        <v>5796.57</v>
      </c>
      <c r="K402" s="175">
        <v>5787.62</v>
      </c>
      <c r="L402" s="175">
        <v>5778.68</v>
      </c>
      <c r="M402" s="175">
        <v>5769.73</v>
      </c>
      <c r="N402" s="365"/>
      <c r="O402" s="370" t="s">
        <v>210</v>
      </c>
      <c r="P402" s="175">
        <v>5868.14</v>
      </c>
      <c r="Q402" s="175">
        <v>5859.19</v>
      </c>
      <c r="R402" s="175">
        <v>5850.25</v>
      </c>
      <c r="S402" s="175">
        <v>5841.3</v>
      </c>
      <c r="T402" s="175">
        <v>5832.35</v>
      </c>
      <c r="U402" s="175">
        <v>5823.41</v>
      </c>
      <c r="V402" s="175">
        <v>5814.46</v>
      </c>
      <c r="W402" s="175">
        <v>5805.51</v>
      </c>
      <c r="X402" s="175">
        <v>5796.57</v>
      </c>
      <c r="Y402" s="175">
        <v>5787.62</v>
      </c>
      <c r="Z402" s="175">
        <v>5778.68</v>
      </c>
      <c r="AA402" s="175">
        <v>5769.73</v>
      </c>
    </row>
    <row r="403" ht="13.5" customHeight="1">
      <c r="A403" s="370" t="s">
        <v>211</v>
      </c>
      <c r="B403" s="175">
        <v>524509.8</v>
      </c>
      <c r="C403" s="175">
        <v>519607.84</v>
      </c>
      <c r="D403" s="175">
        <v>514705.88</v>
      </c>
      <c r="E403" s="175">
        <v>509803.92</v>
      </c>
      <c r="F403" s="175">
        <v>504901.96</v>
      </c>
      <c r="G403" s="175">
        <v>500000.0</v>
      </c>
      <c r="H403" s="175">
        <v>495098.04</v>
      </c>
      <c r="I403" s="175">
        <v>490196.08</v>
      </c>
      <c r="J403" s="175">
        <v>485294.12</v>
      </c>
      <c r="K403" s="175">
        <v>480392.16</v>
      </c>
      <c r="L403" s="175">
        <v>475490.2</v>
      </c>
      <c r="M403" s="175">
        <v>470588.24</v>
      </c>
      <c r="N403" s="365"/>
      <c r="O403" s="370" t="s">
        <v>211</v>
      </c>
      <c r="P403" s="175">
        <v>524509.8</v>
      </c>
      <c r="Q403" s="175">
        <v>519607.84</v>
      </c>
      <c r="R403" s="175">
        <v>514705.88</v>
      </c>
      <c r="S403" s="175">
        <v>509803.92</v>
      </c>
      <c r="T403" s="175">
        <v>504901.96</v>
      </c>
      <c r="U403" s="175">
        <v>500000.0</v>
      </c>
      <c r="V403" s="175">
        <v>495098.04</v>
      </c>
      <c r="W403" s="175">
        <v>490196.08</v>
      </c>
      <c r="X403" s="175">
        <v>485294.12</v>
      </c>
      <c r="Y403" s="175">
        <v>480392.16</v>
      </c>
      <c r="Z403" s="175">
        <v>475490.2</v>
      </c>
      <c r="AA403" s="175">
        <v>470588.24</v>
      </c>
    </row>
    <row r="404" ht="13.5" customHeight="1">
      <c r="A404" s="188" t="s">
        <v>169</v>
      </c>
      <c r="B404" s="371">
        <v>12540.0</v>
      </c>
      <c r="C404" s="371">
        <v>12571.0</v>
      </c>
      <c r="D404" s="371">
        <v>12601.0</v>
      </c>
      <c r="E404" s="371">
        <v>12632.0</v>
      </c>
      <c r="F404" s="371">
        <v>12663.0</v>
      </c>
      <c r="G404" s="371">
        <v>12693.0</v>
      </c>
      <c r="H404" s="371">
        <v>12724.0</v>
      </c>
      <c r="I404" s="371">
        <v>12754.0</v>
      </c>
      <c r="J404" s="371">
        <v>12785.0</v>
      </c>
      <c r="K404" s="371">
        <v>12816.0</v>
      </c>
      <c r="L404" s="371">
        <v>12844.0</v>
      </c>
      <c r="M404" s="371">
        <v>12875.0</v>
      </c>
      <c r="N404" s="365"/>
      <c r="O404" s="188" t="s">
        <v>169</v>
      </c>
      <c r="P404" s="371">
        <v>12540.0</v>
      </c>
      <c r="Q404" s="371">
        <v>12571.0</v>
      </c>
      <c r="R404" s="371">
        <v>12601.0</v>
      </c>
      <c r="S404" s="371">
        <v>12632.0</v>
      </c>
      <c r="T404" s="371">
        <v>12663.0</v>
      </c>
      <c r="U404" s="371">
        <v>12693.0</v>
      </c>
      <c r="V404" s="371">
        <v>12724.0</v>
      </c>
      <c r="W404" s="371">
        <v>12754.0</v>
      </c>
      <c r="X404" s="371">
        <v>12785.0</v>
      </c>
      <c r="Y404" s="371">
        <v>12816.0</v>
      </c>
      <c r="Z404" s="371">
        <v>12844.0</v>
      </c>
      <c r="AA404" s="371">
        <v>12875.0</v>
      </c>
    </row>
    <row r="405" ht="13.5" customHeight="1">
      <c r="A405" s="370" t="s">
        <v>208</v>
      </c>
      <c r="B405" s="175">
        <v>4901.96</v>
      </c>
      <c r="C405" s="175">
        <v>4901.96</v>
      </c>
      <c r="D405" s="175">
        <v>4901.96</v>
      </c>
      <c r="E405" s="175">
        <v>4901.96</v>
      </c>
      <c r="F405" s="175">
        <v>4901.96</v>
      </c>
      <c r="G405" s="175">
        <v>4901.96</v>
      </c>
      <c r="H405" s="175">
        <v>4901.96</v>
      </c>
      <c r="I405" s="175">
        <v>4901.96</v>
      </c>
      <c r="J405" s="175">
        <v>4901.96</v>
      </c>
      <c r="K405" s="175">
        <v>4901.96</v>
      </c>
      <c r="L405" s="175">
        <v>4901.96</v>
      </c>
      <c r="M405" s="175">
        <v>4901.96</v>
      </c>
      <c r="N405" s="365"/>
      <c r="O405" s="370" t="s">
        <v>208</v>
      </c>
      <c r="P405" s="175">
        <v>4901.96</v>
      </c>
      <c r="Q405" s="175">
        <v>4901.96</v>
      </c>
      <c r="R405" s="175">
        <v>4901.96</v>
      </c>
      <c r="S405" s="175">
        <v>4901.96</v>
      </c>
      <c r="T405" s="175">
        <v>4901.96</v>
      </c>
      <c r="U405" s="175">
        <v>4901.96</v>
      </c>
      <c r="V405" s="175">
        <v>4901.96</v>
      </c>
      <c r="W405" s="175">
        <v>4901.96</v>
      </c>
      <c r="X405" s="175">
        <v>4901.96</v>
      </c>
      <c r="Y405" s="175">
        <v>4901.96</v>
      </c>
      <c r="Z405" s="175">
        <v>4901.96</v>
      </c>
      <c r="AA405" s="175">
        <v>4901.96</v>
      </c>
    </row>
    <row r="406" ht="13.5" customHeight="1">
      <c r="A406" s="370" t="s">
        <v>209</v>
      </c>
      <c r="B406" s="175">
        <v>858.82</v>
      </c>
      <c r="C406" s="175">
        <v>849.88</v>
      </c>
      <c r="D406" s="175">
        <v>840.93</v>
      </c>
      <c r="E406" s="175">
        <v>831.99</v>
      </c>
      <c r="F406" s="175">
        <v>823.04</v>
      </c>
      <c r="G406" s="175">
        <v>814.09</v>
      </c>
      <c r="H406" s="175">
        <v>805.15</v>
      </c>
      <c r="I406" s="175">
        <v>796.2</v>
      </c>
      <c r="J406" s="175">
        <v>787.25</v>
      </c>
      <c r="K406" s="175">
        <v>778.31</v>
      </c>
      <c r="L406" s="175">
        <v>769.36</v>
      </c>
      <c r="M406" s="175">
        <v>760.42</v>
      </c>
      <c r="N406" s="365"/>
      <c r="O406" s="370" t="s">
        <v>209</v>
      </c>
      <c r="P406" s="175">
        <v>858.82</v>
      </c>
      <c r="Q406" s="175">
        <v>849.88</v>
      </c>
      <c r="R406" s="175">
        <v>840.93</v>
      </c>
      <c r="S406" s="175">
        <v>831.99</v>
      </c>
      <c r="T406" s="175">
        <v>823.04</v>
      </c>
      <c r="U406" s="175">
        <v>814.09</v>
      </c>
      <c r="V406" s="175">
        <v>805.15</v>
      </c>
      <c r="W406" s="175">
        <v>796.2</v>
      </c>
      <c r="X406" s="175">
        <v>787.25</v>
      </c>
      <c r="Y406" s="175">
        <v>778.31</v>
      </c>
      <c r="Z406" s="175">
        <v>769.36</v>
      </c>
      <c r="AA406" s="175">
        <v>760.42</v>
      </c>
    </row>
    <row r="407" ht="13.5" customHeight="1">
      <c r="A407" s="370" t="s">
        <v>210</v>
      </c>
      <c r="B407" s="175">
        <v>5760.78</v>
      </c>
      <c r="C407" s="175">
        <v>5751.84</v>
      </c>
      <c r="D407" s="175">
        <v>5742.89</v>
      </c>
      <c r="E407" s="175">
        <v>5733.95</v>
      </c>
      <c r="F407" s="175">
        <v>5725.0</v>
      </c>
      <c r="G407" s="175">
        <v>5716.05</v>
      </c>
      <c r="H407" s="175">
        <v>5707.11</v>
      </c>
      <c r="I407" s="175">
        <v>5698.16</v>
      </c>
      <c r="J407" s="175">
        <v>5689.22</v>
      </c>
      <c r="K407" s="175">
        <v>5680.27</v>
      </c>
      <c r="L407" s="175">
        <v>5671.32</v>
      </c>
      <c r="M407" s="175">
        <v>5662.38</v>
      </c>
      <c r="N407" s="365"/>
      <c r="O407" s="370" t="s">
        <v>210</v>
      </c>
      <c r="P407" s="175">
        <v>5760.78</v>
      </c>
      <c r="Q407" s="175">
        <v>5751.84</v>
      </c>
      <c r="R407" s="175">
        <v>5742.89</v>
      </c>
      <c r="S407" s="175">
        <v>5733.95</v>
      </c>
      <c r="T407" s="175">
        <v>5725.0</v>
      </c>
      <c r="U407" s="175">
        <v>5716.05</v>
      </c>
      <c r="V407" s="175">
        <v>5707.11</v>
      </c>
      <c r="W407" s="175">
        <v>5698.16</v>
      </c>
      <c r="X407" s="175">
        <v>5689.22</v>
      </c>
      <c r="Y407" s="175">
        <v>5680.27</v>
      </c>
      <c r="Z407" s="175">
        <v>5671.32</v>
      </c>
      <c r="AA407" s="175">
        <v>5662.38</v>
      </c>
    </row>
    <row r="408" ht="13.5" customHeight="1">
      <c r="A408" s="370" t="s">
        <v>211</v>
      </c>
      <c r="B408" s="175">
        <v>465686.27</v>
      </c>
      <c r="C408" s="175">
        <v>460784.31</v>
      </c>
      <c r="D408" s="175">
        <v>455882.35</v>
      </c>
      <c r="E408" s="175">
        <v>450980.39</v>
      </c>
      <c r="F408" s="175">
        <v>446078.43</v>
      </c>
      <c r="G408" s="175">
        <v>441176.47</v>
      </c>
      <c r="H408" s="175">
        <v>436274.51</v>
      </c>
      <c r="I408" s="175">
        <v>431372.55</v>
      </c>
      <c r="J408" s="175">
        <v>426470.59</v>
      </c>
      <c r="K408" s="175">
        <v>421568.63</v>
      </c>
      <c r="L408" s="175">
        <v>416666.67</v>
      </c>
      <c r="M408" s="175">
        <v>411764.71</v>
      </c>
      <c r="N408" s="365"/>
      <c r="O408" s="370" t="s">
        <v>211</v>
      </c>
      <c r="P408" s="175">
        <v>465686.27</v>
      </c>
      <c r="Q408" s="175">
        <v>460784.31</v>
      </c>
      <c r="R408" s="175">
        <v>455882.35</v>
      </c>
      <c r="S408" s="175">
        <v>450980.39</v>
      </c>
      <c r="T408" s="175">
        <v>446078.43</v>
      </c>
      <c r="U408" s="175">
        <v>441176.47</v>
      </c>
      <c r="V408" s="175">
        <v>436274.51</v>
      </c>
      <c r="W408" s="175">
        <v>431372.55</v>
      </c>
      <c r="X408" s="175">
        <v>426470.59</v>
      </c>
      <c r="Y408" s="175">
        <v>421568.63</v>
      </c>
      <c r="Z408" s="175">
        <v>416666.67</v>
      </c>
      <c r="AA408" s="175">
        <v>411764.71</v>
      </c>
    </row>
    <row r="409" ht="13.5" customHeight="1">
      <c r="A409" s="188" t="s">
        <v>169</v>
      </c>
      <c r="B409" s="369">
        <v>11079.0</v>
      </c>
      <c r="C409" s="369">
        <v>11110.0</v>
      </c>
      <c r="D409" s="369">
        <v>11140.0</v>
      </c>
      <c r="E409" s="369">
        <v>11171.0</v>
      </c>
      <c r="F409" s="369">
        <v>11202.0</v>
      </c>
      <c r="G409" s="369">
        <v>11232.0</v>
      </c>
      <c r="H409" s="369">
        <v>11263.0</v>
      </c>
      <c r="I409" s="369">
        <v>11293.0</v>
      </c>
      <c r="J409" s="369">
        <v>11324.0</v>
      </c>
      <c r="K409" s="369">
        <v>11355.0</v>
      </c>
      <c r="L409" s="369">
        <v>11383.0</v>
      </c>
      <c r="M409" s="369">
        <v>11414.0</v>
      </c>
      <c r="N409" s="365"/>
      <c r="O409" s="188" t="s">
        <v>169</v>
      </c>
      <c r="P409" s="369">
        <v>11079.0</v>
      </c>
      <c r="Q409" s="369">
        <v>11110.0</v>
      </c>
      <c r="R409" s="369">
        <v>11140.0</v>
      </c>
      <c r="S409" s="369">
        <v>11171.0</v>
      </c>
      <c r="T409" s="369">
        <v>11202.0</v>
      </c>
      <c r="U409" s="369">
        <v>11232.0</v>
      </c>
      <c r="V409" s="369">
        <v>11263.0</v>
      </c>
      <c r="W409" s="369">
        <v>11293.0</v>
      </c>
      <c r="X409" s="369">
        <v>11324.0</v>
      </c>
      <c r="Y409" s="369">
        <v>11355.0</v>
      </c>
      <c r="Z409" s="369">
        <v>11383.0</v>
      </c>
      <c r="AA409" s="369">
        <v>11414.0</v>
      </c>
    </row>
    <row r="410" ht="13.5" customHeight="1">
      <c r="A410" s="370" t="s">
        <v>208</v>
      </c>
      <c r="B410" s="175">
        <v>4901.96</v>
      </c>
      <c r="C410" s="175">
        <v>4901.96</v>
      </c>
      <c r="D410" s="175">
        <v>4901.96</v>
      </c>
      <c r="E410" s="175">
        <v>4901.96</v>
      </c>
      <c r="F410" s="175">
        <v>4901.96</v>
      </c>
      <c r="G410" s="175">
        <v>4901.96</v>
      </c>
      <c r="H410" s="175">
        <v>4901.96</v>
      </c>
      <c r="I410" s="175">
        <v>4901.96</v>
      </c>
      <c r="J410" s="175">
        <v>4901.96</v>
      </c>
      <c r="K410" s="175">
        <v>4901.96</v>
      </c>
      <c r="L410" s="175">
        <v>4901.96</v>
      </c>
      <c r="M410" s="175">
        <v>4901.96</v>
      </c>
      <c r="N410" s="365"/>
      <c r="O410" s="370" t="s">
        <v>208</v>
      </c>
      <c r="P410" s="175">
        <v>4901.96</v>
      </c>
      <c r="Q410" s="175">
        <v>4901.96</v>
      </c>
      <c r="R410" s="175">
        <v>4901.96</v>
      </c>
      <c r="S410" s="175">
        <v>4901.96</v>
      </c>
      <c r="T410" s="175">
        <v>4901.96</v>
      </c>
      <c r="U410" s="175">
        <v>4901.96</v>
      </c>
      <c r="V410" s="175">
        <v>4901.96</v>
      </c>
      <c r="W410" s="175">
        <v>4901.96</v>
      </c>
      <c r="X410" s="175">
        <v>4901.96</v>
      </c>
      <c r="Y410" s="175">
        <v>4901.96</v>
      </c>
      <c r="Z410" s="175">
        <v>4901.96</v>
      </c>
      <c r="AA410" s="175">
        <v>4901.96</v>
      </c>
    </row>
    <row r="411" ht="13.5" customHeight="1">
      <c r="A411" s="370" t="s">
        <v>209</v>
      </c>
      <c r="B411" s="175">
        <v>1288.24</v>
      </c>
      <c r="C411" s="175">
        <v>1279.29</v>
      </c>
      <c r="D411" s="175">
        <v>1270.34</v>
      </c>
      <c r="E411" s="175">
        <v>1261.4</v>
      </c>
      <c r="F411" s="175">
        <v>1252.45</v>
      </c>
      <c r="G411" s="175">
        <v>1243.5</v>
      </c>
      <c r="H411" s="175">
        <v>1234.56</v>
      </c>
      <c r="I411" s="175">
        <v>1225.61</v>
      </c>
      <c r="J411" s="175">
        <v>1216.67</v>
      </c>
      <c r="K411" s="175">
        <v>1207.72</v>
      </c>
      <c r="L411" s="175">
        <v>1198.77</v>
      </c>
      <c r="M411" s="175">
        <v>1189.83</v>
      </c>
      <c r="N411" s="365"/>
      <c r="O411" s="370" t="s">
        <v>209</v>
      </c>
      <c r="P411" s="175">
        <v>1288.24</v>
      </c>
      <c r="Q411" s="175">
        <v>1279.29</v>
      </c>
      <c r="R411" s="175">
        <v>1270.34</v>
      </c>
      <c r="S411" s="175">
        <v>1261.4</v>
      </c>
      <c r="T411" s="175">
        <v>1252.45</v>
      </c>
      <c r="U411" s="175">
        <v>1243.5</v>
      </c>
      <c r="V411" s="175">
        <v>1234.56</v>
      </c>
      <c r="W411" s="175">
        <v>1225.61</v>
      </c>
      <c r="X411" s="175">
        <v>1216.67</v>
      </c>
      <c r="Y411" s="175">
        <v>1207.72</v>
      </c>
      <c r="Z411" s="175">
        <v>1198.77</v>
      </c>
      <c r="AA411" s="175">
        <v>1189.83</v>
      </c>
    </row>
    <row r="412" ht="13.5" customHeight="1">
      <c r="A412" s="370" t="s">
        <v>210</v>
      </c>
      <c r="B412" s="175">
        <v>6190.2</v>
      </c>
      <c r="C412" s="175">
        <v>6181.25</v>
      </c>
      <c r="D412" s="175">
        <v>6172.3</v>
      </c>
      <c r="E412" s="175">
        <v>6163.36</v>
      </c>
      <c r="F412" s="175">
        <v>6154.41</v>
      </c>
      <c r="G412" s="175">
        <v>6145.47</v>
      </c>
      <c r="H412" s="175">
        <v>6136.52</v>
      </c>
      <c r="I412" s="175">
        <v>6127.57</v>
      </c>
      <c r="J412" s="175">
        <v>6118.63</v>
      </c>
      <c r="K412" s="175">
        <v>6109.68</v>
      </c>
      <c r="L412" s="175">
        <v>6100.74</v>
      </c>
      <c r="M412" s="175">
        <v>6091.79</v>
      </c>
      <c r="N412" s="365"/>
      <c r="O412" s="370" t="s">
        <v>210</v>
      </c>
      <c r="P412" s="175">
        <v>6190.2</v>
      </c>
      <c r="Q412" s="175">
        <v>6181.25</v>
      </c>
      <c r="R412" s="175">
        <v>6172.3</v>
      </c>
      <c r="S412" s="175">
        <v>6163.36</v>
      </c>
      <c r="T412" s="175">
        <v>6154.41</v>
      </c>
      <c r="U412" s="175">
        <v>6145.47</v>
      </c>
      <c r="V412" s="175">
        <v>6136.52</v>
      </c>
      <c r="W412" s="175">
        <v>6127.57</v>
      </c>
      <c r="X412" s="175">
        <v>6118.63</v>
      </c>
      <c r="Y412" s="175">
        <v>6109.68</v>
      </c>
      <c r="Z412" s="175">
        <v>6100.74</v>
      </c>
      <c r="AA412" s="175">
        <v>6091.79</v>
      </c>
    </row>
    <row r="413" ht="13.5" customHeight="1">
      <c r="A413" s="370" t="s">
        <v>211</v>
      </c>
      <c r="B413" s="175">
        <v>700980.39</v>
      </c>
      <c r="C413" s="175">
        <v>696078.43</v>
      </c>
      <c r="D413" s="175">
        <v>691176.47</v>
      </c>
      <c r="E413" s="175">
        <v>686274.51</v>
      </c>
      <c r="F413" s="175">
        <v>681372.55</v>
      </c>
      <c r="G413" s="175">
        <v>676470.59</v>
      </c>
      <c r="H413" s="175">
        <v>671568.63</v>
      </c>
      <c r="I413" s="175">
        <v>666666.67</v>
      </c>
      <c r="J413" s="175">
        <v>661764.71</v>
      </c>
      <c r="K413" s="175">
        <v>656862.75</v>
      </c>
      <c r="L413" s="175">
        <v>651960.78</v>
      </c>
      <c r="M413" s="175">
        <v>647058.82</v>
      </c>
      <c r="N413" s="365"/>
      <c r="O413" s="370" t="s">
        <v>211</v>
      </c>
      <c r="P413" s="175">
        <v>700980.39</v>
      </c>
      <c r="Q413" s="175">
        <v>696078.43</v>
      </c>
      <c r="R413" s="175">
        <v>691176.47</v>
      </c>
      <c r="S413" s="175">
        <v>686274.51</v>
      </c>
      <c r="T413" s="175">
        <v>681372.55</v>
      </c>
      <c r="U413" s="175">
        <v>676470.59</v>
      </c>
      <c r="V413" s="175">
        <v>671568.63</v>
      </c>
      <c r="W413" s="175">
        <v>666666.67</v>
      </c>
      <c r="X413" s="175">
        <v>661764.71</v>
      </c>
      <c r="Y413" s="175">
        <v>656862.75</v>
      </c>
      <c r="Z413" s="175">
        <v>651960.78</v>
      </c>
      <c r="AA413" s="175">
        <v>647058.82</v>
      </c>
    </row>
    <row r="414" ht="13.5" customHeight="1">
      <c r="A414" s="188" t="s">
        <v>169</v>
      </c>
      <c r="B414" s="369">
        <v>11444.0</v>
      </c>
      <c r="C414" s="369">
        <v>11475.0</v>
      </c>
      <c r="D414" s="369">
        <v>11505.0</v>
      </c>
      <c r="E414" s="369">
        <v>11536.0</v>
      </c>
      <c r="F414" s="369">
        <v>11567.0</v>
      </c>
      <c r="G414" s="369">
        <v>11597.0</v>
      </c>
      <c r="H414" s="369">
        <v>11628.0</v>
      </c>
      <c r="I414" s="369">
        <v>11658.0</v>
      </c>
      <c r="J414" s="369">
        <v>11689.0</v>
      </c>
      <c r="K414" s="369">
        <v>11720.0</v>
      </c>
      <c r="L414" s="369">
        <v>11749.0</v>
      </c>
      <c r="M414" s="369">
        <v>11780.0</v>
      </c>
      <c r="N414" s="365"/>
      <c r="O414" s="188" t="s">
        <v>169</v>
      </c>
      <c r="P414" s="369">
        <v>11444.0</v>
      </c>
      <c r="Q414" s="369">
        <v>11475.0</v>
      </c>
      <c r="R414" s="369">
        <v>11505.0</v>
      </c>
      <c r="S414" s="369">
        <v>11536.0</v>
      </c>
      <c r="T414" s="369">
        <v>11567.0</v>
      </c>
      <c r="U414" s="369">
        <v>11597.0</v>
      </c>
      <c r="V414" s="369">
        <v>11628.0</v>
      </c>
      <c r="W414" s="369">
        <v>11658.0</v>
      </c>
      <c r="X414" s="369">
        <v>11689.0</v>
      </c>
      <c r="Y414" s="369">
        <v>11720.0</v>
      </c>
      <c r="Z414" s="369">
        <v>11749.0</v>
      </c>
      <c r="AA414" s="369">
        <v>11780.0</v>
      </c>
    </row>
    <row r="415" ht="13.5" customHeight="1">
      <c r="A415" s="370" t="s">
        <v>208</v>
      </c>
      <c r="B415" s="175">
        <v>4901.96</v>
      </c>
      <c r="C415" s="175">
        <v>4901.96</v>
      </c>
      <c r="D415" s="175">
        <v>4901.96</v>
      </c>
      <c r="E415" s="175">
        <v>4901.96</v>
      </c>
      <c r="F415" s="175">
        <v>4901.96</v>
      </c>
      <c r="G415" s="175">
        <v>4901.96</v>
      </c>
      <c r="H415" s="175">
        <v>4901.96</v>
      </c>
      <c r="I415" s="175">
        <v>4901.96</v>
      </c>
      <c r="J415" s="175">
        <v>4901.96</v>
      </c>
      <c r="K415" s="175">
        <v>4901.96</v>
      </c>
      <c r="L415" s="175">
        <v>4901.96</v>
      </c>
      <c r="M415" s="175">
        <v>4901.96</v>
      </c>
      <c r="N415" s="365"/>
      <c r="O415" s="370" t="s">
        <v>208</v>
      </c>
      <c r="P415" s="175">
        <v>4901.96</v>
      </c>
      <c r="Q415" s="175">
        <v>4901.96</v>
      </c>
      <c r="R415" s="175">
        <v>4901.96</v>
      </c>
      <c r="S415" s="175">
        <v>4901.96</v>
      </c>
      <c r="T415" s="175">
        <v>4901.96</v>
      </c>
      <c r="U415" s="175">
        <v>4901.96</v>
      </c>
      <c r="V415" s="175">
        <v>4901.96</v>
      </c>
      <c r="W415" s="175">
        <v>4901.96</v>
      </c>
      <c r="X415" s="175">
        <v>4901.96</v>
      </c>
      <c r="Y415" s="175">
        <v>4901.96</v>
      </c>
      <c r="Z415" s="175">
        <v>4901.96</v>
      </c>
      <c r="AA415" s="175">
        <v>4901.96</v>
      </c>
    </row>
    <row r="416" ht="13.5" customHeight="1">
      <c r="A416" s="370" t="s">
        <v>209</v>
      </c>
      <c r="B416" s="175">
        <v>1180.88</v>
      </c>
      <c r="C416" s="175">
        <v>1171.94</v>
      </c>
      <c r="D416" s="175">
        <v>1162.99</v>
      </c>
      <c r="E416" s="175">
        <v>1154.04</v>
      </c>
      <c r="F416" s="175">
        <v>1145.1</v>
      </c>
      <c r="G416" s="175">
        <v>1136.15</v>
      </c>
      <c r="H416" s="175">
        <v>1127.21</v>
      </c>
      <c r="I416" s="175">
        <v>1118.26</v>
      </c>
      <c r="J416" s="175">
        <v>1109.31</v>
      </c>
      <c r="K416" s="175">
        <v>1100.37</v>
      </c>
      <c r="L416" s="175">
        <v>1091.42</v>
      </c>
      <c r="M416" s="175">
        <v>1082.48</v>
      </c>
      <c r="N416" s="365"/>
      <c r="O416" s="370" t="s">
        <v>209</v>
      </c>
      <c r="P416" s="175">
        <v>1180.88</v>
      </c>
      <c r="Q416" s="175">
        <v>1171.94</v>
      </c>
      <c r="R416" s="175">
        <v>1162.99</v>
      </c>
      <c r="S416" s="175">
        <v>1154.04</v>
      </c>
      <c r="T416" s="175">
        <v>1145.1</v>
      </c>
      <c r="U416" s="175">
        <v>1136.15</v>
      </c>
      <c r="V416" s="175">
        <v>1127.21</v>
      </c>
      <c r="W416" s="175">
        <v>1118.26</v>
      </c>
      <c r="X416" s="175">
        <v>1109.31</v>
      </c>
      <c r="Y416" s="175">
        <v>1100.37</v>
      </c>
      <c r="Z416" s="175">
        <v>1091.42</v>
      </c>
      <c r="AA416" s="175">
        <v>1082.48</v>
      </c>
    </row>
    <row r="417" ht="13.5" customHeight="1">
      <c r="A417" s="370" t="s">
        <v>210</v>
      </c>
      <c r="B417" s="175">
        <v>6082.84</v>
      </c>
      <c r="C417" s="175">
        <v>6073.9</v>
      </c>
      <c r="D417" s="175">
        <v>6064.95</v>
      </c>
      <c r="E417" s="175">
        <v>6056.0</v>
      </c>
      <c r="F417" s="175">
        <v>6047.06</v>
      </c>
      <c r="G417" s="175">
        <v>6038.11</v>
      </c>
      <c r="H417" s="175">
        <v>6029.17</v>
      </c>
      <c r="I417" s="175">
        <v>6020.22</v>
      </c>
      <c r="J417" s="175">
        <v>6011.27</v>
      </c>
      <c r="K417" s="175">
        <v>6002.33</v>
      </c>
      <c r="L417" s="175">
        <v>5993.38</v>
      </c>
      <c r="M417" s="175">
        <v>5984.44</v>
      </c>
      <c r="N417" s="365"/>
      <c r="O417" s="370" t="s">
        <v>210</v>
      </c>
      <c r="P417" s="175">
        <v>6082.84</v>
      </c>
      <c r="Q417" s="175">
        <v>6073.9</v>
      </c>
      <c r="R417" s="175">
        <v>6064.95</v>
      </c>
      <c r="S417" s="175">
        <v>6056.0</v>
      </c>
      <c r="T417" s="175">
        <v>6047.06</v>
      </c>
      <c r="U417" s="175">
        <v>6038.11</v>
      </c>
      <c r="V417" s="175">
        <v>6029.17</v>
      </c>
      <c r="W417" s="175">
        <v>6020.22</v>
      </c>
      <c r="X417" s="175">
        <v>6011.27</v>
      </c>
      <c r="Y417" s="175">
        <v>6002.33</v>
      </c>
      <c r="Z417" s="175">
        <v>5993.38</v>
      </c>
      <c r="AA417" s="175">
        <v>5984.44</v>
      </c>
    </row>
    <row r="418" ht="13.5" customHeight="1">
      <c r="A418" s="370" t="s">
        <v>211</v>
      </c>
      <c r="B418" s="175">
        <v>642156.86</v>
      </c>
      <c r="C418" s="175">
        <v>637254.9</v>
      </c>
      <c r="D418" s="175">
        <v>632352.94</v>
      </c>
      <c r="E418" s="175">
        <v>627450.98</v>
      </c>
      <c r="F418" s="175">
        <v>622549.02</v>
      </c>
      <c r="G418" s="175">
        <v>617647.06</v>
      </c>
      <c r="H418" s="175">
        <v>612745.1</v>
      </c>
      <c r="I418" s="175">
        <v>607843.14</v>
      </c>
      <c r="J418" s="175">
        <v>602941.18</v>
      </c>
      <c r="K418" s="175">
        <v>598039.22</v>
      </c>
      <c r="L418" s="175">
        <v>593137.25</v>
      </c>
      <c r="M418" s="175">
        <v>588235.29</v>
      </c>
      <c r="N418" s="365"/>
      <c r="O418" s="370" t="s">
        <v>211</v>
      </c>
      <c r="P418" s="175">
        <v>642156.86</v>
      </c>
      <c r="Q418" s="175">
        <v>637254.9</v>
      </c>
      <c r="R418" s="175">
        <v>632352.94</v>
      </c>
      <c r="S418" s="175">
        <v>627450.98</v>
      </c>
      <c r="T418" s="175">
        <v>622549.02</v>
      </c>
      <c r="U418" s="175">
        <v>617647.06</v>
      </c>
      <c r="V418" s="175">
        <v>612745.1</v>
      </c>
      <c r="W418" s="175">
        <v>607843.14</v>
      </c>
      <c r="X418" s="175">
        <v>602941.18</v>
      </c>
      <c r="Y418" s="175">
        <v>598039.22</v>
      </c>
      <c r="Z418" s="175">
        <v>593137.25</v>
      </c>
      <c r="AA418" s="175">
        <v>588235.29</v>
      </c>
    </row>
    <row r="419" ht="13.5" customHeight="1">
      <c r="A419" s="188" t="s">
        <v>169</v>
      </c>
      <c r="B419" s="369">
        <v>11810.0</v>
      </c>
      <c r="C419" s="369">
        <v>11841.0</v>
      </c>
      <c r="D419" s="369">
        <v>11871.0</v>
      </c>
      <c r="E419" s="369">
        <v>11902.0</v>
      </c>
      <c r="F419" s="369">
        <v>11933.0</v>
      </c>
      <c r="G419" s="369">
        <v>11963.0</v>
      </c>
      <c r="H419" s="369">
        <v>11994.0</v>
      </c>
      <c r="I419" s="369">
        <v>12024.0</v>
      </c>
      <c r="J419" s="369">
        <v>12055.0</v>
      </c>
      <c r="K419" s="369">
        <v>12086.0</v>
      </c>
      <c r="L419" s="369">
        <v>12114.0</v>
      </c>
      <c r="M419" s="369">
        <v>12145.0</v>
      </c>
      <c r="N419" s="365"/>
      <c r="O419" s="188" t="s">
        <v>169</v>
      </c>
      <c r="P419" s="369">
        <v>11810.0</v>
      </c>
      <c r="Q419" s="369">
        <v>11841.0</v>
      </c>
      <c r="R419" s="369">
        <v>11871.0</v>
      </c>
      <c r="S419" s="369">
        <v>11902.0</v>
      </c>
      <c r="T419" s="369">
        <v>11933.0</v>
      </c>
      <c r="U419" s="369">
        <v>11963.0</v>
      </c>
      <c r="V419" s="369">
        <v>11994.0</v>
      </c>
      <c r="W419" s="369">
        <v>12024.0</v>
      </c>
      <c r="X419" s="369">
        <v>12055.0</v>
      </c>
      <c r="Y419" s="369">
        <v>12086.0</v>
      </c>
      <c r="Z419" s="369">
        <v>12114.0</v>
      </c>
      <c r="AA419" s="369">
        <v>12145.0</v>
      </c>
    </row>
    <row r="420" ht="13.5" customHeight="1">
      <c r="A420" s="370" t="s">
        <v>208</v>
      </c>
      <c r="B420" s="175">
        <v>4901.96</v>
      </c>
      <c r="C420" s="175">
        <v>4901.96</v>
      </c>
      <c r="D420" s="175">
        <v>4901.96</v>
      </c>
      <c r="E420" s="175">
        <v>4901.96</v>
      </c>
      <c r="F420" s="175">
        <v>4901.96</v>
      </c>
      <c r="G420" s="175">
        <v>4901.96</v>
      </c>
      <c r="H420" s="175">
        <v>4901.96</v>
      </c>
      <c r="I420" s="175">
        <v>4901.96</v>
      </c>
      <c r="J420" s="175">
        <v>4901.96</v>
      </c>
      <c r="K420" s="175">
        <v>4901.96</v>
      </c>
      <c r="L420" s="175">
        <v>4901.96</v>
      </c>
      <c r="M420" s="175">
        <v>4901.96</v>
      </c>
      <c r="N420" s="365"/>
      <c r="O420" s="370" t="s">
        <v>208</v>
      </c>
      <c r="P420" s="175">
        <v>4901.96</v>
      </c>
      <c r="Q420" s="175">
        <v>4901.96</v>
      </c>
      <c r="R420" s="175">
        <v>4901.96</v>
      </c>
      <c r="S420" s="175">
        <v>4901.96</v>
      </c>
      <c r="T420" s="175">
        <v>4901.96</v>
      </c>
      <c r="U420" s="175">
        <v>4901.96</v>
      </c>
      <c r="V420" s="175">
        <v>4901.96</v>
      </c>
      <c r="W420" s="175">
        <v>4901.96</v>
      </c>
      <c r="X420" s="175">
        <v>4901.96</v>
      </c>
      <c r="Y420" s="175">
        <v>4901.96</v>
      </c>
      <c r="Z420" s="175">
        <v>4901.96</v>
      </c>
      <c r="AA420" s="175">
        <v>4901.96</v>
      </c>
    </row>
    <row r="421" ht="13.5" customHeight="1">
      <c r="A421" s="370" t="s">
        <v>209</v>
      </c>
      <c r="B421" s="175">
        <v>1073.53</v>
      </c>
      <c r="C421" s="175">
        <v>1064.58</v>
      </c>
      <c r="D421" s="175">
        <v>1055.64</v>
      </c>
      <c r="E421" s="175">
        <v>1046.69</v>
      </c>
      <c r="F421" s="175">
        <v>1037.75</v>
      </c>
      <c r="G421" s="175">
        <v>1028.8</v>
      </c>
      <c r="H421" s="175">
        <v>1019.85</v>
      </c>
      <c r="I421" s="175">
        <v>1010.91</v>
      </c>
      <c r="J421" s="175">
        <v>1001.96</v>
      </c>
      <c r="K421" s="175">
        <v>993.01</v>
      </c>
      <c r="L421" s="175">
        <v>984.07</v>
      </c>
      <c r="M421" s="175">
        <v>975.12</v>
      </c>
      <c r="N421" s="365"/>
      <c r="O421" s="370" t="s">
        <v>209</v>
      </c>
      <c r="P421" s="175">
        <v>1073.53</v>
      </c>
      <c r="Q421" s="175">
        <v>1064.58</v>
      </c>
      <c r="R421" s="175">
        <v>1055.64</v>
      </c>
      <c r="S421" s="175">
        <v>1046.69</v>
      </c>
      <c r="T421" s="175">
        <v>1037.75</v>
      </c>
      <c r="U421" s="175">
        <v>1028.8</v>
      </c>
      <c r="V421" s="175">
        <v>1019.85</v>
      </c>
      <c r="W421" s="175">
        <v>1010.91</v>
      </c>
      <c r="X421" s="175">
        <v>1001.96</v>
      </c>
      <c r="Y421" s="175">
        <v>993.01</v>
      </c>
      <c r="Z421" s="175">
        <v>984.07</v>
      </c>
      <c r="AA421" s="175">
        <v>975.12</v>
      </c>
    </row>
    <row r="422" ht="13.5" customHeight="1">
      <c r="A422" s="370" t="s">
        <v>210</v>
      </c>
      <c r="B422" s="175">
        <v>5975.49</v>
      </c>
      <c r="C422" s="175">
        <v>5966.54</v>
      </c>
      <c r="D422" s="175">
        <v>5957.6</v>
      </c>
      <c r="E422" s="175">
        <v>5948.65</v>
      </c>
      <c r="F422" s="175">
        <v>5939.71</v>
      </c>
      <c r="G422" s="175">
        <v>5930.76</v>
      </c>
      <c r="H422" s="175">
        <v>5921.81</v>
      </c>
      <c r="I422" s="175">
        <v>5912.87</v>
      </c>
      <c r="J422" s="175">
        <v>5903.92</v>
      </c>
      <c r="K422" s="175">
        <v>5894.98</v>
      </c>
      <c r="L422" s="175">
        <v>5886.03</v>
      </c>
      <c r="M422" s="175">
        <v>5877.08</v>
      </c>
      <c r="N422" s="365"/>
      <c r="O422" s="370" t="s">
        <v>210</v>
      </c>
      <c r="P422" s="175">
        <v>5975.49</v>
      </c>
      <c r="Q422" s="175">
        <v>5966.54</v>
      </c>
      <c r="R422" s="175">
        <v>5957.6</v>
      </c>
      <c r="S422" s="175">
        <v>5948.65</v>
      </c>
      <c r="T422" s="175">
        <v>5939.71</v>
      </c>
      <c r="U422" s="175">
        <v>5930.76</v>
      </c>
      <c r="V422" s="175">
        <v>5921.81</v>
      </c>
      <c r="W422" s="175">
        <v>5912.87</v>
      </c>
      <c r="X422" s="175">
        <v>5903.92</v>
      </c>
      <c r="Y422" s="175">
        <v>5894.98</v>
      </c>
      <c r="Z422" s="175">
        <v>5886.03</v>
      </c>
      <c r="AA422" s="175">
        <v>5877.08</v>
      </c>
    </row>
    <row r="423" ht="13.5" customHeight="1">
      <c r="A423" s="370" t="s">
        <v>211</v>
      </c>
      <c r="B423" s="175">
        <v>583333.33</v>
      </c>
      <c r="C423" s="175">
        <v>578431.37</v>
      </c>
      <c r="D423" s="175">
        <v>573529.41</v>
      </c>
      <c r="E423" s="175">
        <v>568627.45</v>
      </c>
      <c r="F423" s="175">
        <v>563725.49</v>
      </c>
      <c r="G423" s="175">
        <v>558823.53</v>
      </c>
      <c r="H423" s="175">
        <v>553921.57</v>
      </c>
      <c r="I423" s="175">
        <v>549019.61</v>
      </c>
      <c r="J423" s="175">
        <v>544117.65</v>
      </c>
      <c r="K423" s="175">
        <v>539215.69</v>
      </c>
      <c r="L423" s="175">
        <v>534313.73</v>
      </c>
      <c r="M423" s="175">
        <v>529411.76</v>
      </c>
      <c r="N423" s="365"/>
      <c r="O423" s="370" t="s">
        <v>211</v>
      </c>
      <c r="P423" s="175">
        <v>583333.33</v>
      </c>
      <c r="Q423" s="175">
        <v>578431.37</v>
      </c>
      <c r="R423" s="175">
        <v>573529.41</v>
      </c>
      <c r="S423" s="175">
        <v>568627.45</v>
      </c>
      <c r="T423" s="175">
        <v>563725.49</v>
      </c>
      <c r="U423" s="175">
        <v>558823.53</v>
      </c>
      <c r="V423" s="175">
        <v>553921.57</v>
      </c>
      <c r="W423" s="175">
        <v>549019.61</v>
      </c>
      <c r="X423" s="175">
        <v>544117.65</v>
      </c>
      <c r="Y423" s="175">
        <v>539215.69</v>
      </c>
      <c r="Z423" s="175">
        <v>534313.73</v>
      </c>
      <c r="AA423" s="175">
        <v>529411.76</v>
      </c>
    </row>
    <row r="424" ht="13.5" customHeight="1">
      <c r="A424" s="188" t="s">
        <v>169</v>
      </c>
      <c r="B424" s="369">
        <v>12175.0</v>
      </c>
      <c r="C424" s="369">
        <v>12206.0</v>
      </c>
      <c r="D424" s="369">
        <v>12236.0</v>
      </c>
      <c r="E424" s="369">
        <v>12267.0</v>
      </c>
      <c r="F424" s="369">
        <v>12298.0</v>
      </c>
      <c r="G424" s="369">
        <v>12328.0</v>
      </c>
      <c r="H424" s="369">
        <v>12359.0</v>
      </c>
      <c r="I424" s="369">
        <v>12389.0</v>
      </c>
      <c r="J424" s="369">
        <v>12420.0</v>
      </c>
      <c r="K424" s="369">
        <v>12451.0</v>
      </c>
      <c r="L424" s="369">
        <v>12479.0</v>
      </c>
      <c r="M424" s="369">
        <v>12510.0</v>
      </c>
      <c r="N424" s="365"/>
      <c r="O424" s="188" t="s">
        <v>169</v>
      </c>
      <c r="P424" s="369">
        <v>12175.0</v>
      </c>
      <c r="Q424" s="369">
        <v>12206.0</v>
      </c>
      <c r="R424" s="369">
        <v>12236.0</v>
      </c>
      <c r="S424" s="369">
        <v>12267.0</v>
      </c>
      <c r="T424" s="369">
        <v>12298.0</v>
      </c>
      <c r="U424" s="369">
        <v>12328.0</v>
      </c>
      <c r="V424" s="369">
        <v>12359.0</v>
      </c>
      <c r="W424" s="369">
        <v>12389.0</v>
      </c>
      <c r="X424" s="369">
        <v>12420.0</v>
      </c>
      <c r="Y424" s="369">
        <v>12451.0</v>
      </c>
      <c r="Z424" s="369">
        <v>12479.0</v>
      </c>
      <c r="AA424" s="369">
        <v>12510.0</v>
      </c>
    </row>
    <row r="425" ht="13.5" customHeight="1">
      <c r="A425" s="370" t="s">
        <v>208</v>
      </c>
      <c r="B425" s="175">
        <v>4901.96</v>
      </c>
      <c r="C425" s="175">
        <v>4901.96</v>
      </c>
      <c r="D425" s="175">
        <v>4901.96</v>
      </c>
      <c r="E425" s="175">
        <v>4901.96</v>
      </c>
      <c r="F425" s="175">
        <v>4901.96</v>
      </c>
      <c r="G425" s="175">
        <v>4901.96</v>
      </c>
      <c r="H425" s="175">
        <v>4901.96</v>
      </c>
      <c r="I425" s="175">
        <v>4901.96</v>
      </c>
      <c r="J425" s="175">
        <v>4901.96</v>
      </c>
      <c r="K425" s="175">
        <v>4901.96</v>
      </c>
      <c r="L425" s="175">
        <v>4901.96</v>
      </c>
      <c r="M425" s="175">
        <v>4901.96</v>
      </c>
      <c r="N425" s="365"/>
      <c r="O425" s="370" t="s">
        <v>208</v>
      </c>
      <c r="P425" s="175">
        <v>4901.96</v>
      </c>
      <c r="Q425" s="175">
        <v>4901.96</v>
      </c>
      <c r="R425" s="175">
        <v>4901.96</v>
      </c>
      <c r="S425" s="175">
        <v>4901.96</v>
      </c>
      <c r="T425" s="175">
        <v>4901.96</v>
      </c>
      <c r="U425" s="175">
        <v>4901.96</v>
      </c>
      <c r="V425" s="175">
        <v>4901.96</v>
      </c>
      <c r="W425" s="175">
        <v>4901.96</v>
      </c>
      <c r="X425" s="175">
        <v>4901.96</v>
      </c>
      <c r="Y425" s="175">
        <v>4901.96</v>
      </c>
      <c r="Z425" s="175">
        <v>4901.96</v>
      </c>
      <c r="AA425" s="175">
        <v>4901.96</v>
      </c>
    </row>
    <row r="426" ht="13.5" customHeight="1">
      <c r="A426" s="370" t="s">
        <v>209</v>
      </c>
      <c r="B426" s="175">
        <v>966.18</v>
      </c>
      <c r="C426" s="175">
        <v>957.23</v>
      </c>
      <c r="D426" s="175">
        <v>948.28</v>
      </c>
      <c r="E426" s="175">
        <v>939.34</v>
      </c>
      <c r="F426" s="175">
        <v>930.39</v>
      </c>
      <c r="G426" s="175">
        <v>921.45</v>
      </c>
      <c r="H426" s="175">
        <v>912.5</v>
      </c>
      <c r="I426" s="175">
        <v>903.55</v>
      </c>
      <c r="J426" s="175">
        <v>894.61</v>
      </c>
      <c r="K426" s="175">
        <v>885.66</v>
      </c>
      <c r="L426" s="175">
        <v>876.72</v>
      </c>
      <c r="M426" s="175">
        <v>867.77</v>
      </c>
      <c r="N426" s="365"/>
      <c r="O426" s="370" t="s">
        <v>209</v>
      </c>
      <c r="P426" s="175">
        <v>966.18</v>
      </c>
      <c r="Q426" s="175">
        <v>957.23</v>
      </c>
      <c r="R426" s="175">
        <v>948.28</v>
      </c>
      <c r="S426" s="175">
        <v>939.34</v>
      </c>
      <c r="T426" s="175">
        <v>930.39</v>
      </c>
      <c r="U426" s="175">
        <v>921.45</v>
      </c>
      <c r="V426" s="175">
        <v>912.5</v>
      </c>
      <c r="W426" s="175">
        <v>903.55</v>
      </c>
      <c r="X426" s="175">
        <v>894.61</v>
      </c>
      <c r="Y426" s="175">
        <v>885.66</v>
      </c>
      <c r="Z426" s="175">
        <v>876.72</v>
      </c>
      <c r="AA426" s="175">
        <v>867.77</v>
      </c>
    </row>
    <row r="427" ht="13.5" customHeight="1">
      <c r="A427" s="370" t="s">
        <v>210</v>
      </c>
      <c r="B427" s="175">
        <v>5868.14</v>
      </c>
      <c r="C427" s="175">
        <v>5859.19</v>
      </c>
      <c r="D427" s="175">
        <v>5850.25</v>
      </c>
      <c r="E427" s="175">
        <v>5841.3</v>
      </c>
      <c r="F427" s="175">
        <v>5832.35</v>
      </c>
      <c r="G427" s="175">
        <v>5823.41</v>
      </c>
      <c r="H427" s="175">
        <v>5814.46</v>
      </c>
      <c r="I427" s="175">
        <v>5805.51</v>
      </c>
      <c r="J427" s="175">
        <v>5796.57</v>
      </c>
      <c r="K427" s="175">
        <v>5787.62</v>
      </c>
      <c r="L427" s="175">
        <v>5778.68</v>
      </c>
      <c r="M427" s="175">
        <v>5769.73</v>
      </c>
      <c r="N427" s="365"/>
      <c r="O427" s="370" t="s">
        <v>210</v>
      </c>
      <c r="P427" s="175">
        <v>5868.14</v>
      </c>
      <c r="Q427" s="175">
        <v>5859.19</v>
      </c>
      <c r="R427" s="175">
        <v>5850.25</v>
      </c>
      <c r="S427" s="175">
        <v>5841.3</v>
      </c>
      <c r="T427" s="175">
        <v>5832.35</v>
      </c>
      <c r="U427" s="175">
        <v>5823.41</v>
      </c>
      <c r="V427" s="175">
        <v>5814.46</v>
      </c>
      <c r="W427" s="175">
        <v>5805.51</v>
      </c>
      <c r="X427" s="175">
        <v>5796.57</v>
      </c>
      <c r="Y427" s="175">
        <v>5787.62</v>
      </c>
      <c r="Z427" s="175">
        <v>5778.68</v>
      </c>
      <c r="AA427" s="175">
        <v>5769.73</v>
      </c>
    </row>
    <row r="428" ht="13.5" customHeight="1">
      <c r="A428" s="370" t="s">
        <v>211</v>
      </c>
      <c r="B428" s="175">
        <v>524509.8</v>
      </c>
      <c r="C428" s="175">
        <v>519607.84</v>
      </c>
      <c r="D428" s="175">
        <v>514705.88</v>
      </c>
      <c r="E428" s="175">
        <v>509803.92</v>
      </c>
      <c r="F428" s="175">
        <v>504901.96</v>
      </c>
      <c r="G428" s="175">
        <v>500000.0</v>
      </c>
      <c r="H428" s="175">
        <v>495098.04</v>
      </c>
      <c r="I428" s="175">
        <v>490196.08</v>
      </c>
      <c r="J428" s="175">
        <v>485294.12</v>
      </c>
      <c r="K428" s="175">
        <v>480392.16</v>
      </c>
      <c r="L428" s="175">
        <v>475490.2</v>
      </c>
      <c r="M428" s="175">
        <v>470588.24</v>
      </c>
      <c r="N428" s="365"/>
      <c r="O428" s="370" t="s">
        <v>211</v>
      </c>
      <c r="P428" s="175">
        <v>524509.8</v>
      </c>
      <c r="Q428" s="175">
        <v>519607.84</v>
      </c>
      <c r="R428" s="175">
        <v>514705.88</v>
      </c>
      <c r="S428" s="175">
        <v>509803.92</v>
      </c>
      <c r="T428" s="175">
        <v>504901.96</v>
      </c>
      <c r="U428" s="175">
        <v>500000.0</v>
      </c>
      <c r="V428" s="175">
        <v>495098.04</v>
      </c>
      <c r="W428" s="175">
        <v>490196.08</v>
      </c>
      <c r="X428" s="175">
        <v>485294.12</v>
      </c>
      <c r="Y428" s="175">
        <v>480392.16</v>
      </c>
      <c r="Z428" s="175">
        <v>475490.2</v>
      </c>
      <c r="AA428" s="175">
        <v>470588.24</v>
      </c>
    </row>
    <row r="429" ht="13.5" customHeight="1">
      <c r="A429" s="188" t="s">
        <v>169</v>
      </c>
      <c r="B429" s="371">
        <v>12540.0</v>
      </c>
      <c r="C429" s="371">
        <v>12571.0</v>
      </c>
      <c r="D429" s="371">
        <v>12601.0</v>
      </c>
      <c r="E429" s="371">
        <v>12632.0</v>
      </c>
      <c r="F429" s="371">
        <v>12663.0</v>
      </c>
      <c r="G429" s="371">
        <v>12693.0</v>
      </c>
      <c r="H429" s="371">
        <v>12724.0</v>
      </c>
      <c r="I429" s="371">
        <v>12754.0</v>
      </c>
      <c r="J429" s="371">
        <v>12785.0</v>
      </c>
      <c r="K429" s="371">
        <v>12816.0</v>
      </c>
      <c r="L429" s="371">
        <v>12844.0</v>
      </c>
      <c r="M429" s="371">
        <v>12875.0</v>
      </c>
      <c r="N429" s="365"/>
      <c r="O429" s="188" t="s">
        <v>169</v>
      </c>
      <c r="P429" s="371">
        <v>12540.0</v>
      </c>
      <c r="Q429" s="371">
        <v>12571.0</v>
      </c>
      <c r="R429" s="371">
        <v>12601.0</v>
      </c>
      <c r="S429" s="371">
        <v>12632.0</v>
      </c>
      <c r="T429" s="371">
        <v>12663.0</v>
      </c>
      <c r="U429" s="371">
        <v>12693.0</v>
      </c>
      <c r="V429" s="371">
        <v>12724.0</v>
      </c>
      <c r="W429" s="371">
        <v>12754.0</v>
      </c>
      <c r="X429" s="371">
        <v>12785.0</v>
      </c>
      <c r="Y429" s="371">
        <v>12816.0</v>
      </c>
      <c r="Z429" s="371">
        <v>12844.0</v>
      </c>
      <c r="AA429" s="371">
        <v>12875.0</v>
      </c>
    </row>
    <row r="430" ht="13.5" customHeight="1">
      <c r="A430" s="370" t="s">
        <v>208</v>
      </c>
      <c r="B430" s="175">
        <v>4901.96</v>
      </c>
      <c r="C430" s="175">
        <v>4901.96</v>
      </c>
      <c r="D430" s="175">
        <v>4901.96</v>
      </c>
      <c r="E430" s="175">
        <v>4901.96</v>
      </c>
      <c r="F430" s="175">
        <v>4901.96</v>
      </c>
      <c r="G430" s="175">
        <v>4901.96</v>
      </c>
      <c r="H430" s="175">
        <v>4901.96</v>
      </c>
      <c r="I430" s="175">
        <v>4901.96</v>
      </c>
      <c r="J430" s="175">
        <v>4901.96</v>
      </c>
      <c r="K430" s="175">
        <v>4901.96</v>
      </c>
      <c r="L430" s="175">
        <v>4901.96</v>
      </c>
      <c r="M430" s="175">
        <v>4901.96</v>
      </c>
      <c r="N430" s="365"/>
      <c r="O430" s="370" t="s">
        <v>208</v>
      </c>
      <c r="P430" s="175">
        <v>4901.96</v>
      </c>
      <c r="Q430" s="175">
        <v>4901.96</v>
      </c>
      <c r="R430" s="175">
        <v>4901.96</v>
      </c>
      <c r="S430" s="175">
        <v>4901.96</v>
      </c>
      <c r="T430" s="175">
        <v>4901.96</v>
      </c>
      <c r="U430" s="175">
        <v>4901.96</v>
      </c>
      <c r="V430" s="175">
        <v>4901.96</v>
      </c>
      <c r="W430" s="175">
        <v>4901.96</v>
      </c>
      <c r="X430" s="175">
        <v>4901.96</v>
      </c>
      <c r="Y430" s="175">
        <v>4901.96</v>
      </c>
      <c r="Z430" s="175">
        <v>4901.96</v>
      </c>
      <c r="AA430" s="175">
        <v>4901.96</v>
      </c>
    </row>
    <row r="431" ht="13.5" customHeight="1">
      <c r="A431" s="370" t="s">
        <v>209</v>
      </c>
      <c r="B431" s="175">
        <v>858.82</v>
      </c>
      <c r="C431" s="175">
        <v>849.88</v>
      </c>
      <c r="D431" s="175">
        <v>840.93</v>
      </c>
      <c r="E431" s="175">
        <v>831.99</v>
      </c>
      <c r="F431" s="175">
        <v>823.04</v>
      </c>
      <c r="G431" s="175">
        <v>814.09</v>
      </c>
      <c r="H431" s="175">
        <v>805.15</v>
      </c>
      <c r="I431" s="175">
        <v>796.2</v>
      </c>
      <c r="J431" s="175">
        <v>787.25</v>
      </c>
      <c r="K431" s="175">
        <v>778.31</v>
      </c>
      <c r="L431" s="175">
        <v>769.36</v>
      </c>
      <c r="M431" s="175">
        <v>760.42</v>
      </c>
      <c r="N431" s="365"/>
      <c r="O431" s="370" t="s">
        <v>209</v>
      </c>
      <c r="P431" s="175">
        <v>858.82</v>
      </c>
      <c r="Q431" s="175">
        <v>849.88</v>
      </c>
      <c r="R431" s="175">
        <v>840.93</v>
      </c>
      <c r="S431" s="175">
        <v>831.99</v>
      </c>
      <c r="T431" s="175">
        <v>823.04</v>
      </c>
      <c r="U431" s="175">
        <v>814.09</v>
      </c>
      <c r="V431" s="175">
        <v>805.15</v>
      </c>
      <c r="W431" s="175">
        <v>796.2</v>
      </c>
      <c r="X431" s="175">
        <v>787.25</v>
      </c>
      <c r="Y431" s="175">
        <v>778.31</v>
      </c>
      <c r="Z431" s="175">
        <v>769.36</v>
      </c>
      <c r="AA431" s="175">
        <v>760.42</v>
      </c>
    </row>
    <row r="432" ht="13.5" customHeight="1">
      <c r="A432" s="370" t="s">
        <v>210</v>
      </c>
      <c r="B432" s="175">
        <v>5760.78</v>
      </c>
      <c r="C432" s="175">
        <v>5751.84</v>
      </c>
      <c r="D432" s="175">
        <v>5742.89</v>
      </c>
      <c r="E432" s="175">
        <v>5733.95</v>
      </c>
      <c r="F432" s="175">
        <v>5725.0</v>
      </c>
      <c r="G432" s="175">
        <v>5716.05</v>
      </c>
      <c r="H432" s="175">
        <v>5707.11</v>
      </c>
      <c r="I432" s="175">
        <v>5698.16</v>
      </c>
      <c r="J432" s="175">
        <v>5689.22</v>
      </c>
      <c r="K432" s="175">
        <v>5680.27</v>
      </c>
      <c r="L432" s="175">
        <v>5671.32</v>
      </c>
      <c r="M432" s="175">
        <v>5662.38</v>
      </c>
      <c r="N432" s="365"/>
      <c r="O432" s="370" t="s">
        <v>210</v>
      </c>
      <c r="P432" s="175">
        <v>5760.78</v>
      </c>
      <c r="Q432" s="175">
        <v>5751.84</v>
      </c>
      <c r="R432" s="175">
        <v>5742.89</v>
      </c>
      <c r="S432" s="175">
        <v>5733.95</v>
      </c>
      <c r="T432" s="175">
        <v>5725.0</v>
      </c>
      <c r="U432" s="175">
        <v>5716.05</v>
      </c>
      <c r="V432" s="175">
        <v>5707.11</v>
      </c>
      <c r="W432" s="175">
        <v>5698.16</v>
      </c>
      <c r="X432" s="175">
        <v>5689.22</v>
      </c>
      <c r="Y432" s="175">
        <v>5680.27</v>
      </c>
      <c r="Z432" s="175">
        <v>5671.32</v>
      </c>
      <c r="AA432" s="175">
        <v>5662.38</v>
      </c>
    </row>
    <row r="433" ht="13.5" customHeight="1">
      <c r="A433" s="370" t="s">
        <v>211</v>
      </c>
      <c r="B433" s="175">
        <v>465686.27</v>
      </c>
      <c r="C433" s="175">
        <v>460784.31</v>
      </c>
      <c r="D433" s="175">
        <v>455882.35</v>
      </c>
      <c r="E433" s="175">
        <v>450980.39</v>
      </c>
      <c r="F433" s="175">
        <v>446078.43</v>
      </c>
      <c r="G433" s="175">
        <v>441176.47</v>
      </c>
      <c r="H433" s="175">
        <v>436274.51</v>
      </c>
      <c r="I433" s="175">
        <v>431372.55</v>
      </c>
      <c r="J433" s="175">
        <v>426470.59</v>
      </c>
      <c r="K433" s="175">
        <v>421568.63</v>
      </c>
      <c r="L433" s="175">
        <v>416666.67</v>
      </c>
      <c r="M433" s="175">
        <v>411764.71</v>
      </c>
      <c r="N433" s="365"/>
      <c r="O433" s="370" t="s">
        <v>211</v>
      </c>
      <c r="P433" s="175">
        <v>465686.27</v>
      </c>
      <c r="Q433" s="175">
        <v>460784.31</v>
      </c>
      <c r="R433" s="175">
        <v>455882.35</v>
      </c>
      <c r="S433" s="175">
        <v>450980.39</v>
      </c>
      <c r="T433" s="175">
        <v>446078.43</v>
      </c>
      <c r="U433" s="175">
        <v>441176.47</v>
      </c>
      <c r="V433" s="175">
        <v>436274.51</v>
      </c>
      <c r="W433" s="175">
        <v>431372.55</v>
      </c>
      <c r="X433" s="175">
        <v>426470.59</v>
      </c>
      <c r="Y433" s="175">
        <v>421568.63</v>
      </c>
      <c r="Z433" s="175">
        <v>416666.67</v>
      </c>
      <c r="AA433" s="175">
        <v>411764.71</v>
      </c>
    </row>
    <row r="434" ht="13.5" customHeight="1">
      <c r="A434" s="188" t="s">
        <v>169</v>
      </c>
      <c r="B434" s="369">
        <v>11079.0</v>
      </c>
      <c r="C434" s="369">
        <v>11110.0</v>
      </c>
      <c r="D434" s="369">
        <v>11140.0</v>
      </c>
      <c r="E434" s="369">
        <v>11171.0</v>
      </c>
      <c r="F434" s="369">
        <v>11202.0</v>
      </c>
      <c r="G434" s="369">
        <v>11232.0</v>
      </c>
      <c r="H434" s="369">
        <v>11263.0</v>
      </c>
      <c r="I434" s="369">
        <v>11293.0</v>
      </c>
      <c r="J434" s="369">
        <v>11324.0</v>
      </c>
      <c r="K434" s="369">
        <v>11355.0</v>
      </c>
      <c r="L434" s="369">
        <v>11383.0</v>
      </c>
      <c r="M434" s="369">
        <v>11414.0</v>
      </c>
      <c r="N434" s="365"/>
      <c r="O434" s="188" t="s">
        <v>169</v>
      </c>
      <c r="P434" s="369">
        <v>11079.0</v>
      </c>
      <c r="Q434" s="369">
        <v>11110.0</v>
      </c>
      <c r="R434" s="369">
        <v>11140.0</v>
      </c>
      <c r="S434" s="369">
        <v>11171.0</v>
      </c>
      <c r="T434" s="369">
        <v>11202.0</v>
      </c>
      <c r="U434" s="369">
        <v>11232.0</v>
      </c>
      <c r="V434" s="369">
        <v>11263.0</v>
      </c>
      <c r="W434" s="369">
        <v>11293.0</v>
      </c>
      <c r="X434" s="369">
        <v>11324.0</v>
      </c>
      <c r="Y434" s="369">
        <v>11355.0</v>
      </c>
      <c r="Z434" s="369">
        <v>11383.0</v>
      </c>
      <c r="AA434" s="369">
        <v>11414.0</v>
      </c>
    </row>
    <row r="435" ht="13.5" customHeight="1">
      <c r="A435" s="370" t="s">
        <v>208</v>
      </c>
      <c r="B435" s="175">
        <v>4901.96</v>
      </c>
      <c r="C435" s="175">
        <v>4901.96</v>
      </c>
      <c r="D435" s="175">
        <v>4901.96</v>
      </c>
      <c r="E435" s="175">
        <v>4901.96</v>
      </c>
      <c r="F435" s="175">
        <v>4901.96</v>
      </c>
      <c r="G435" s="175">
        <v>4901.96</v>
      </c>
      <c r="H435" s="175">
        <v>4901.96</v>
      </c>
      <c r="I435" s="175">
        <v>4901.96</v>
      </c>
      <c r="J435" s="175">
        <v>4901.96</v>
      </c>
      <c r="K435" s="175">
        <v>4901.96</v>
      </c>
      <c r="L435" s="175">
        <v>4901.96</v>
      </c>
      <c r="M435" s="175">
        <v>4901.96</v>
      </c>
      <c r="N435" s="365"/>
      <c r="O435" s="370" t="s">
        <v>208</v>
      </c>
      <c r="P435" s="175">
        <v>4901.96</v>
      </c>
      <c r="Q435" s="175">
        <v>4901.96</v>
      </c>
      <c r="R435" s="175">
        <v>4901.96</v>
      </c>
      <c r="S435" s="175">
        <v>4901.96</v>
      </c>
      <c r="T435" s="175">
        <v>4901.96</v>
      </c>
      <c r="U435" s="175">
        <v>4901.96</v>
      </c>
      <c r="V435" s="175">
        <v>4901.96</v>
      </c>
      <c r="W435" s="175">
        <v>4901.96</v>
      </c>
      <c r="X435" s="175">
        <v>4901.96</v>
      </c>
      <c r="Y435" s="175">
        <v>4901.96</v>
      </c>
      <c r="Z435" s="175">
        <v>4901.96</v>
      </c>
      <c r="AA435" s="175">
        <v>4901.96</v>
      </c>
    </row>
    <row r="436" ht="13.5" customHeight="1">
      <c r="A436" s="370" t="s">
        <v>209</v>
      </c>
      <c r="B436" s="175">
        <v>1288.24</v>
      </c>
      <c r="C436" s="175">
        <v>1279.29</v>
      </c>
      <c r="D436" s="175">
        <v>1270.34</v>
      </c>
      <c r="E436" s="175">
        <v>1261.4</v>
      </c>
      <c r="F436" s="175">
        <v>1252.45</v>
      </c>
      <c r="G436" s="175">
        <v>1243.5</v>
      </c>
      <c r="H436" s="175">
        <v>1234.56</v>
      </c>
      <c r="I436" s="175">
        <v>1225.61</v>
      </c>
      <c r="J436" s="175">
        <v>1216.67</v>
      </c>
      <c r="K436" s="175">
        <v>1207.72</v>
      </c>
      <c r="L436" s="175">
        <v>1198.77</v>
      </c>
      <c r="M436" s="175">
        <v>1189.83</v>
      </c>
      <c r="N436" s="365"/>
      <c r="O436" s="370" t="s">
        <v>209</v>
      </c>
      <c r="P436" s="175">
        <v>1288.24</v>
      </c>
      <c r="Q436" s="175">
        <v>1279.29</v>
      </c>
      <c r="R436" s="175">
        <v>1270.34</v>
      </c>
      <c r="S436" s="175">
        <v>1261.4</v>
      </c>
      <c r="T436" s="175">
        <v>1252.45</v>
      </c>
      <c r="U436" s="175">
        <v>1243.5</v>
      </c>
      <c r="V436" s="175">
        <v>1234.56</v>
      </c>
      <c r="W436" s="175">
        <v>1225.61</v>
      </c>
      <c r="X436" s="175">
        <v>1216.67</v>
      </c>
      <c r="Y436" s="175">
        <v>1207.72</v>
      </c>
      <c r="Z436" s="175">
        <v>1198.77</v>
      </c>
      <c r="AA436" s="175">
        <v>1189.83</v>
      </c>
    </row>
    <row r="437" ht="13.5" customHeight="1">
      <c r="A437" s="370" t="s">
        <v>210</v>
      </c>
      <c r="B437" s="175">
        <v>6190.2</v>
      </c>
      <c r="C437" s="175">
        <v>6181.25</v>
      </c>
      <c r="D437" s="175">
        <v>6172.3</v>
      </c>
      <c r="E437" s="175">
        <v>6163.36</v>
      </c>
      <c r="F437" s="175">
        <v>6154.41</v>
      </c>
      <c r="G437" s="175">
        <v>6145.47</v>
      </c>
      <c r="H437" s="175">
        <v>6136.52</v>
      </c>
      <c r="I437" s="175">
        <v>6127.57</v>
      </c>
      <c r="J437" s="175">
        <v>6118.63</v>
      </c>
      <c r="K437" s="175">
        <v>6109.68</v>
      </c>
      <c r="L437" s="175">
        <v>6100.74</v>
      </c>
      <c r="M437" s="175">
        <v>6091.79</v>
      </c>
      <c r="N437" s="365"/>
      <c r="O437" s="370" t="s">
        <v>210</v>
      </c>
      <c r="P437" s="175">
        <v>6190.2</v>
      </c>
      <c r="Q437" s="175">
        <v>6181.25</v>
      </c>
      <c r="R437" s="175">
        <v>6172.3</v>
      </c>
      <c r="S437" s="175">
        <v>6163.36</v>
      </c>
      <c r="T437" s="175">
        <v>6154.41</v>
      </c>
      <c r="U437" s="175">
        <v>6145.47</v>
      </c>
      <c r="V437" s="175">
        <v>6136.52</v>
      </c>
      <c r="W437" s="175">
        <v>6127.57</v>
      </c>
      <c r="X437" s="175">
        <v>6118.63</v>
      </c>
      <c r="Y437" s="175">
        <v>6109.68</v>
      </c>
      <c r="Z437" s="175">
        <v>6100.74</v>
      </c>
      <c r="AA437" s="175">
        <v>6091.79</v>
      </c>
    </row>
    <row r="438" ht="13.5" customHeight="1">
      <c r="A438" s="370" t="s">
        <v>211</v>
      </c>
      <c r="B438" s="175">
        <v>700980.39</v>
      </c>
      <c r="C438" s="175">
        <v>696078.43</v>
      </c>
      <c r="D438" s="175">
        <v>691176.47</v>
      </c>
      <c r="E438" s="175">
        <v>686274.51</v>
      </c>
      <c r="F438" s="175">
        <v>681372.55</v>
      </c>
      <c r="G438" s="175">
        <v>676470.59</v>
      </c>
      <c r="H438" s="175">
        <v>671568.63</v>
      </c>
      <c r="I438" s="175">
        <v>666666.67</v>
      </c>
      <c r="J438" s="175">
        <v>661764.71</v>
      </c>
      <c r="K438" s="175">
        <v>656862.75</v>
      </c>
      <c r="L438" s="175">
        <v>651960.78</v>
      </c>
      <c r="M438" s="175">
        <v>647058.82</v>
      </c>
      <c r="N438" s="365"/>
      <c r="O438" s="370" t="s">
        <v>211</v>
      </c>
      <c r="P438" s="175">
        <v>700980.39</v>
      </c>
      <c r="Q438" s="175">
        <v>696078.43</v>
      </c>
      <c r="R438" s="175">
        <v>691176.47</v>
      </c>
      <c r="S438" s="175">
        <v>686274.51</v>
      </c>
      <c r="T438" s="175">
        <v>681372.55</v>
      </c>
      <c r="U438" s="175">
        <v>676470.59</v>
      </c>
      <c r="V438" s="175">
        <v>671568.63</v>
      </c>
      <c r="W438" s="175">
        <v>666666.67</v>
      </c>
      <c r="X438" s="175">
        <v>661764.71</v>
      </c>
      <c r="Y438" s="175">
        <v>656862.75</v>
      </c>
      <c r="Z438" s="175">
        <v>651960.78</v>
      </c>
      <c r="AA438" s="175">
        <v>647058.82</v>
      </c>
    </row>
    <row r="439" ht="13.5" customHeight="1">
      <c r="A439" s="188" t="s">
        <v>169</v>
      </c>
      <c r="B439" s="369">
        <v>11444.0</v>
      </c>
      <c r="C439" s="369">
        <v>11475.0</v>
      </c>
      <c r="D439" s="369">
        <v>11505.0</v>
      </c>
      <c r="E439" s="369">
        <v>11536.0</v>
      </c>
      <c r="F439" s="369">
        <v>11567.0</v>
      </c>
      <c r="G439" s="369">
        <v>11597.0</v>
      </c>
      <c r="H439" s="369">
        <v>11628.0</v>
      </c>
      <c r="I439" s="369">
        <v>11658.0</v>
      </c>
      <c r="J439" s="369">
        <v>11689.0</v>
      </c>
      <c r="K439" s="369">
        <v>11720.0</v>
      </c>
      <c r="L439" s="369">
        <v>11749.0</v>
      </c>
      <c r="M439" s="369">
        <v>11780.0</v>
      </c>
      <c r="N439" s="365"/>
      <c r="O439" s="188" t="s">
        <v>169</v>
      </c>
      <c r="P439" s="369">
        <v>11444.0</v>
      </c>
      <c r="Q439" s="369">
        <v>11475.0</v>
      </c>
      <c r="R439" s="369">
        <v>11505.0</v>
      </c>
      <c r="S439" s="369">
        <v>11536.0</v>
      </c>
      <c r="T439" s="369">
        <v>11567.0</v>
      </c>
      <c r="U439" s="369">
        <v>11597.0</v>
      </c>
      <c r="V439" s="369">
        <v>11628.0</v>
      </c>
      <c r="W439" s="369">
        <v>11658.0</v>
      </c>
      <c r="X439" s="369">
        <v>11689.0</v>
      </c>
      <c r="Y439" s="369">
        <v>11720.0</v>
      </c>
      <c r="Z439" s="369">
        <v>11749.0</v>
      </c>
      <c r="AA439" s="369">
        <v>11780.0</v>
      </c>
    </row>
    <row r="440" ht="13.5" customHeight="1">
      <c r="A440" s="370" t="s">
        <v>208</v>
      </c>
      <c r="B440" s="175">
        <v>4901.96</v>
      </c>
      <c r="C440" s="175">
        <v>4901.96</v>
      </c>
      <c r="D440" s="175">
        <v>4901.96</v>
      </c>
      <c r="E440" s="175">
        <v>4901.96</v>
      </c>
      <c r="F440" s="175">
        <v>4901.96</v>
      </c>
      <c r="G440" s="175">
        <v>4901.96</v>
      </c>
      <c r="H440" s="175">
        <v>4901.96</v>
      </c>
      <c r="I440" s="175">
        <v>4901.96</v>
      </c>
      <c r="J440" s="175">
        <v>4901.96</v>
      </c>
      <c r="K440" s="175">
        <v>4901.96</v>
      </c>
      <c r="L440" s="175">
        <v>4901.96</v>
      </c>
      <c r="M440" s="175">
        <v>4901.96</v>
      </c>
      <c r="N440" s="365"/>
      <c r="O440" s="370" t="s">
        <v>208</v>
      </c>
      <c r="P440" s="175">
        <v>4901.96</v>
      </c>
      <c r="Q440" s="175">
        <v>4901.96</v>
      </c>
      <c r="R440" s="175">
        <v>4901.96</v>
      </c>
      <c r="S440" s="175">
        <v>4901.96</v>
      </c>
      <c r="T440" s="175">
        <v>4901.96</v>
      </c>
      <c r="U440" s="175">
        <v>4901.96</v>
      </c>
      <c r="V440" s="175">
        <v>4901.96</v>
      </c>
      <c r="W440" s="175">
        <v>4901.96</v>
      </c>
      <c r="X440" s="175">
        <v>4901.96</v>
      </c>
      <c r="Y440" s="175">
        <v>4901.96</v>
      </c>
      <c r="Z440" s="175">
        <v>4901.96</v>
      </c>
      <c r="AA440" s="175">
        <v>4901.96</v>
      </c>
    </row>
    <row r="441" ht="13.5" customHeight="1">
      <c r="A441" s="370" t="s">
        <v>209</v>
      </c>
      <c r="B441" s="175">
        <v>1180.88</v>
      </c>
      <c r="C441" s="175">
        <v>1171.94</v>
      </c>
      <c r="D441" s="175">
        <v>1162.99</v>
      </c>
      <c r="E441" s="175">
        <v>1154.04</v>
      </c>
      <c r="F441" s="175">
        <v>1145.1</v>
      </c>
      <c r="G441" s="175">
        <v>1136.15</v>
      </c>
      <c r="H441" s="175">
        <v>1127.21</v>
      </c>
      <c r="I441" s="175">
        <v>1118.26</v>
      </c>
      <c r="J441" s="175">
        <v>1109.31</v>
      </c>
      <c r="K441" s="175">
        <v>1100.37</v>
      </c>
      <c r="L441" s="175">
        <v>1091.42</v>
      </c>
      <c r="M441" s="175">
        <v>1082.48</v>
      </c>
      <c r="N441" s="365"/>
      <c r="O441" s="370" t="s">
        <v>209</v>
      </c>
      <c r="P441" s="175">
        <v>1180.88</v>
      </c>
      <c r="Q441" s="175">
        <v>1171.94</v>
      </c>
      <c r="R441" s="175">
        <v>1162.99</v>
      </c>
      <c r="S441" s="175">
        <v>1154.04</v>
      </c>
      <c r="T441" s="175">
        <v>1145.1</v>
      </c>
      <c r="U441" s="175">
        <v>1136.15</v>
      </c>
      <c r="V441" s="175">
        <v>1127.21</v>
      </c>
      <c r="W441" s="175">
        <v>1118.26</v>
      </c>
      <c r="X441" s="175">
        <v>1109.31</v>
      </c>
      <c r="Y441" s="175">
        <v>1100.37</v>
      </c>
      <c r="Z441" s="175">
        <v>1091.42</v>
      </c>
      <c r="AA441" s="175">
        <v>1082.48</v>
      </c>
    </row>
    <row r="442" ht="13.5" customHeight="1">
      <c r="A442" s="370" t="s">
        <v>210</v>
      </c>
      <c r="B442" s="175">
        <v>6082.84</v>
      </c>
      <c r="C442" s="175">
        <v>6073.9</v>
      </c>
      <c r="D442" s="175">
        <v>6064.95</v>
      </c>
      <c r="E442" s="175">
        <v>6056.0</v>
      </c>
      <c r="F442" s="175">
        <v>6047.06</v>
      </c>
      <c r="G442" s="175">
        <v>6038.11</v>
      </c>
      <c r="H442" s="175">
        <v>6029.17</v>
      </c>
      <c r="I442" s="175">
        <v>6020.22</v>
      </c>
      <c r="J442" s="175">
        <v>6011.27</v>
      </c>
      <c r="K442" s="175">
        <v>6002.33</v>
      </c>
      <c r="L442" s="175">
        <v>5993.38</v>
      </c>
      <c r="M442" s="175">
        <v>5984.44</v>
      </c>
      <c r="N442" s="365"/>
      <c r="O442" s="370" t="s">
        <v>210</v>
      </c>
      <c r="P442" s="175">
        <v>6082.84</v>
      </c>
      <c r="Q442" s="175">
        <v>6073.9</v>
      </c>
      <c r="R442" s="175">
        <v>6064.95</v>
      </c>
      <c r="S442" s="175">
        <v>6056.0</v>
      </c>
      <c r="T442" s="175">
        <v>6047.06</v>
      </c>
      <c r="U442" s="175">
        <v>6038.11</v>
      </c>
      <c r="V442" s="175">
        <v>6029.17</v>
      </c>
      <c r="W442" s="175">
        <v>6020.22</v>
      </c>
      <c r="X442" s="175">
        <v>6011.27</v>
      </c>
      <c r="Y442" s="175">
        <v>6002.33</v>
      </c>
      <c r="Z442" s="175">
        <v>5993.38</v>
      </c>
      <c r="AA442" s="175">
        <v>5984.44</v>
      </c>
    </row>
    <row r="443" ht="13.5" customHeight="1">
      <c r="A443" s="370" t="s">
        <v>211</v>
      </c>
      <c r="B443" s="175">
        <v>642156.86</v>
      </c>
      <c r="C443" s="175">
        <v>637254.9</v>
      </c>
      <c r="D443" s="175">
        <v>632352.94</v>
      </c>
      <c r="E443" s="175">
        <v>627450.98</v>
      </c>
      <c r="F443" s="175">
        <v>622549.02</v>
      </c>
      <c r="G443" s="175">
        <v>617647.06</v>
      </c>
      <c r="H443" s="175">
        <v>612745.1</v>
      </c>
      <c r="I443" s="175">
        <v>607843.14</v>
      </c>
      <c r="J443" s="175">
        <v>602941.18</v>
      </c>
      <c r="K443" s="175">
        <v>598039.22</v>
      </c>
      <c r="L443" s="175">
        <v>593137.25</v>
      </c>
      <c r="M443" s="175">
        <v>588235.29</v>
      </c>
      <c r="N443" s="365"/>
      <c r="O443" s="370" t="s">
        <v>211</v>
      </c>
      <c r="P443" s="175">
        <v>642156.86</v>
      </c>
      <c r="Q443" s="175">
        <v>637254.9</v>
      </c>
      <c r="R443" s="175">
        <v>632352.94</v>
      </c>
      <c r="S443" s="175">
        <v>627450.98</v>
      </c>
      <c r="T443" s="175">
        <v>622549.02</v>
      </c>
      <c r="U443" s="175">
        <v>617647.06</v>
      </c>
      <c r="V443" s="175">
        <v>612745.1</v>
      </c>
      <c r="W443" s="175">
        <v>607843.14</v>
      </c>
      <c r="X443" s="175">
        <v>602941.18</v>
      </c>
      <c r="Y443" s="175">
        <v>598039.22</v>
      </c>
      <c r="Z443" s="175">
        <v>593137.25</v>
      </c>
      <c r="AA443" s="175">
        <v>588235.29</v>
      </c>
    </row>
    <row r="444" ht="13.5" customHeight="1">
      <c r="A444" s="188" t="s">
        <v>169</v>
      </c>
      <c r="B444" s="369">
        <v>11810.0</v>
      </c>
      <c r="C444" s="369">
        <v>11841.0</v>
      </c>
      <c r="D444" s="369">
        <v>11871.0</v>
      </c>
      <c r="E444" s="369">
        <v>11902.0</v>
      </c>
      <c r="F444" s="369">
        <v>11933.0</v>
      </c>
      <c r="G444" s="369">
        <v>11963.0</v>
      </c>
      <c r="H444" s="369">
        <v>11994.0</v>
      </c>
      <c r="I444" s="369">
        <v>12024.0</v>
      </c>
      <c r="J444" s="369">
        <v>12055.0</v>
      </c>
      <c r="K444" s="369">
        <v>12086.0</v>
      </c>
      <c r="L444" s="369">
        <v>12114.0</v>
      </c>
      <c r="M444" s="369">
        <v>12145.0</v>
      </c>
      <c r="N444" s="365"/>
      <c r="O444" s="188" t="s">
        <v>169</v>
      </c>
      <c r="P444" s="369">
        <v>11810.0</v>
      </c>
      <c r="Q444" s="369">
        <v>11841.0</v>
      </c>
      <c r="R444" s="369">
        <v>11871.0</v>
      </c>
      <c r="S444" s="369">
        <v>11902.0</v>
      </c>
      <c r="T444" s="369">
        <v>11933.0</v>
      </c>
      <c r="U444" s="369">
        <v>11963.0</v>
      </c>
      <c r="V444" s="369">
        <v>11994.0</v>
      </c>
      <c r="W444" s="369">
        <v>12024.0</v>
      </c>
      <c r="X444" s="369">
        <v>12055.0</v>
      </c>
      <c r="Y444" s="369">
        <v>12086.0</v>
      </c>
      <c r="Z444" s="369">
        <v>12114.0</v>
      </c>
      <c r="AA444" s="369">
        <v>12145.0</v>
      </c>
    </row>
    <row r="445" ht="13.5" customHeight="1">
      <c r="A445" s="370" t="s">
        <v>208</v>
      </c>
      <c r="B445" s="175">
        <v>4901.96</v>
      </c>
      <c r="C445" s="175">
        <v>4901.96</v>
      </c>
      <c r="D445" s="175">
        <v>4901.96</v>
      </c>
      <c r="E445" s="175">
        <v>4901.96</v>
      </c>
      <c r="F445" s="175">
        <v>4901.96</v>
      </c>
      <c r="G445" s="175">
        <v>4901.96</v>
      </c>
      <c r="H445" s="175">
        <v>4901.96</v>
      </c>
      <c r="I445" s="175">
        <v>4901.96</v>
      </c>
      <c r="J445" s="175">
        <v>4901.96</v>
      </c>
      <c r="K445" s="175">
        <v>4901.96</v>
      </c>
      <c r="L445" s="175">
        <v>4901.96</v>
      </c>
      <c r="M445" s="175">
        <v>4901.96</v>
      </c>
      <c r="N445" s="365"/>
      <c r="O445" s="370" t="s">
        <v>208</v>
      </c>
      <c r="P445" s="175">
        <v>4901.96</v>
      </c>
      <c r="Q445" s="175">
        <v>4901.96</v>
      </c>
      <c r="R445" s="175">
        <v>4901.96</v>
      </c>
      <c r="S445" s="175">
        <v>4901.96</v>
      </c>
      <c r="T445" s="175">
        <v>4901.96</v>
      </c>
      <c r="U445" s="175">
        <v>4901.96</v>
      </c>
      <c r="V445" s="175">
        <v>4901.96</v>
      </c>
      <c r="W445" s="175">
        <v>4901.96</v>
      </c>
      <c r="X445" s="175">
        <v>4901.96</v>
      </c>
      <c r="Y445" s="175">
        <v>4901.96</v>
      </c>
      <c r="Z445" s="175">
        <v>4901.96</v>
      </c>
      <c r="AA445" s="175">
        <v>4901.96</v>
      </c>
    </row>
    <row r="446" ht="13.5" customHeight="1">
      <c r="A446" s="370" t="s">
        <v>209</v>
      </c>
      <c r="B446" s="175">
        <v>1073.53</v>
      </c>
      <c r="C446" s="175">
        <v>1064.58</v>
      </c>
      <c r="D446" s="175">
        <v>1055.64</v>
      </c>
      <c r="E446" s="175">
        <v>1046.69</v>
      </c>
      <c r="F446" s="175">
        <v>1037.75</v>
      </c>
      <c r="G446" s="175">
        <v>1028.8</v>
      </c>
      <c r="H446" s="175">
        <v>1019.85</v>
      </c>
      <c r="I446" s="175">
        <v>1010.91</v>
      </c>
      <c r="J446" s="175">
        <v>1001.96</v>
      </c>
      <c r="K446" s="175">
        <v>993.01</v>
      </c>
      <c r="L446" s="175">
        <v>984.07</v>
      </c>
      <c r="M446" s="175">
        <v>975.12</v>
      </c>
      <c r="N446" s="365"/>
      <c r="O446" s="370" t="s">
        <v>209</v>
      </c>
      <c r="P446" s="175">
        <v>1073.53</v>
      </c>
      <c r="Q446" s="175">
        <v>1064.58</v>
      </c>
      <c r="R446" s="175">
        <v>1055.64</v>
      </c>
      <c r="S446" s="175">
        <v>1046.69</v>
      </c>
      <c r="T446" s="175">
        <v>1037.75</v>
      </c>
      <c r="U446" s="175">
        <v>1028.8</v>
      </c>
      <c r="V446" s="175">
        <v>1019.85</v>
      </c>
      <c r="W446" s="175">
        <v>1010.91</v>
      </c>
      <c r="X446" s="175">
        <v>1001.96</v>
      </c>
      <c r="Y446" s="175">
        <v>993.01</v>
      </c>
      <c r="Z446" s="175">
        <v>984.07</v>
      </c>
      <c r="AA446" s="175">
        <v>975.12</v>
      </c>
    </row>
    <row r="447" ht="13.5" customHeight="1">
      <c r="A447" s="370" t="s">
        <v>210</v>
      </c>
      <c r="B447" s="175">
        <v>5975.49</v>
      </c>
      <c r="C447" s="175">
        <v>5966.54</v>
      </c>
      <c r="D447" s="175">
        <v>5957.6</v>
      </c>
      <c r="E447" s="175">
        <v>5948.65</v>
      </c>
      <c r="F447" s="175">
        <v>5939.71</v>
      </c>
      <c r="G447" s="175">
        <v>5930.76</v>
      </c>
      <c r="H447" s="175">
        <v>5921.81</v>
      </c>
      <c r="I447" s="175">
        <v>5912.87</v>
      </c>
      <c r="J447" s="175">
        <v>5903.92</v>
      </c>
      <c r="K447" s="175">
        <v>5894.98</v>
      </c>
      <c r="L447" s="175">
        <v>5886.03</v>
      </c>
      <c r="M447" s="175">
        <v>5877.08</v>
      </c>
      <c r="N447" s="365"/>
      <c r="O447" s="370" t="s">
        <v>210</v>
      </c>
      <c r="P447" s="175">
        <v>5975.49</v>
      </c>
      <c r="Q447" s="175">
        <v>5966.54</v>
      </c>
      <c r="R447" s="175">
        <v>5957.6</v>
      </c>
      <c r="S447" s="175">
        <v>5948.65</v>
      </c>
      <c r="T447" s="175">
        <v>5939.71</v>
      </c>
      <c r="U447" s="175">
        <v>5930.76</v>
      </c>
      <c r="V447" s="175">
        <v>5921.81</v>
      </c>
      <c r="W447" s="175">
        <v>5912.87</v>
      </c>
      <c r="X447" s="175">
        <v>5903.92</v>
      </c>
      <c r="Y447" s="175">
        <v>5894.98</v>
      </c>
      <c r="Z447" s="175">
        <v>5886.03</v>
      </c>
      <c r="AA447" s="175">
        <v>5877.08</v>
      </c>
    </row>
    <row r="448" ht="13.5" customHeight="1">
      <c r="A448" s="370" t="s">
        <v>211</v>
      </c>
      <c r="B448" s="175">
        <v>583333.33</v>
      </c>
      <c r="C448" s="175">
        <v>578431.37</v>
      </c>
      <c r="D448" s="175">
        <v>573529.41</v>
      </c>
      <c r="E448" s="175">
        <v>568627.45</v>
      </c>
      <c r="F448" s="175">
        <v>563725.49</v>
      </c>
      <c r="G448" s="175">
        <v>558823.53</v>
      </c>
      <c r="H448" s="175">
        <v>553921.57</v>
      </c>
      <c r="I448" s="175">
        <v>549019.61</v>
      </c>
      <c r="J448" s="175">
        <v>544117.65</v>
      </c>
      <c r="K448" s="175">
        <v>539215.69</v>
      </c>
      <c r="L448" s="175">
        <v>534313.73</v>
      </c>
      <c r="M448" s="175">
        <v>529411.76</v>
      </c>
      <c r="N448" s="365"/>
      <c r="O448" s="370" t="s">
        <v>211</v>
      </c>
      <c r="P448" s="175">
        <v>583333.33</v>
      </c>
      <c r="Q448" s="175">
        <v>578431.37</v>
      </c>
      <c r="R448" s="175">
        <v>573529.41</v>
      </c>
      <c r="S448" s="175">
        <v>568627.45</v>
      </c>
      <c r="T448" s="175">
        <v>563725.49</v>
      </c>
      <c r="U448" s="175">
        <v>558823.53</v>
      </c>
      <c r="V448" s="175">
        <v>553921.57</v>
      </c>
      <c r="W448" s="175">
        <v>549019.61</v>
      </c>
      <c r="X448" s="175">
        <v>544117.65</v>
      </c>
      <c r="Y448" s="175">
        <v>539215.69</v>
      </c>
      <c r="Z448" s="175">
        <v>534313.73</v>
      </c>
      <c r="AA448" s="175">
        <v>529411.76</v>
      </c>
    </row>
    <row r="449" ht="13.5" customHeight="1">
      <c r="A449" s="188" t="s">
        <v>169</v>
      </c>
      <c r="B449" s="369">
        <v>12175.0</v>
      </c>
      <c r="C449" s="369">
        <v>12206.0</v>
      </c>
      <c r="D449" s="369">
        <v>12236.0</v>
      </c>
      <c r="E449" s="369">
        <v>12267.0</v>
      </c>
      <c r="F449" s="369">
        <v>12298.0</v>
      </c>
      <c r="G449" s="369">
        <v>12328.0</v>
      </c>
      <c r="H449" s="369">
        <v>12359.0</v>
      </c>
      <c r="I449" s="369">
        <v>12389.0</v>
      </c>
      <c r="J449" s="369">
        <v>12420.0</v>
      </c>
      <c r="K449" s="369">
        <v>12451.0</v>
      </c>
      <c r="L449" s="369">
        <v>12479.0</v>
      </c>
      <c r="M449" s="369">
        <v>12510.0</v>
      </c>
      <c r="N449" s="365"/>
      <c r="O449" s="188" t="s">
        <v>169</v>
      </c>
      <c r="P449" s="369">
        <v>12175.0</v>
      </c>
      <c r="Q449" s="369">
        <v>12206.0</v>
      </c>
      <c r="R449" s="369">
        <v>12236.0</v>
      </c>
      <c r="S449" s="369">
        <v>12267.0</v>
      </c>
      <c r="T449" s="369">
        <v>12298.0</v>
      </c>
      <c r="U449" s="369">
        <v>12328.0</v>
      </c>
      <c r="V449" s="369">
        <v>12359.0</v>
      </c>
      <c r="W449" s="369">
        <v>12389.0</v>
      </c>
      <c r="X449" s="369">
        <v>12420.0</v>
      </c>
      <c r="Y449" s="369">
        <v>12451.0</v>
      </c>
      <c r="Z449" s="369">
        <v>12479.0</v>
      </c>
      <c r="AA449" s="369">
        <v>12510.0</v>
      </c>
    </row>
    <row r="450" ht="13.5" customHeight="1">
      <c r="A450" s="370" t="s">
        <v>208</v>
      </c>
      <c r="B450" s="175">
        <v>4901.96</v>
      </c>
      <c r="C450" s="175">
        <v>4901.96</v>
      </c>
      <c r="D450" s="175">
        <v>4901.96</v>
      </c>
      <c r="E450" s="175">
        <v>4901.96</v>
      </c>
      <c r="F450" s="175">
        <v>4901.96</v>
      </c>
      <c r="G450" s="175">
        <v>4901.96</v>
      </c>
      <c r="H450" s="175">
        <v>4901.96</v>
      </c>
      <c r="I450" s="175">
        <v>4901.96</v>
      </c>
      <c r="J450" s="175">
        <v>4901.96</v>
      </c>
      <c r="K450" s="175">
        <v>4901.96</v>
      </c>
      <c r="L450" s="175">
        <v>4901.96</v>
      </c>
      <c r="M450" s="175">
        <v>4901.96</v>
      </c>
      <c r="N450" s="365"/>
      <c r="O450" s="370" t="s">
        <v>208</v>
      </c>
      <c r="P450" s="175">
        <v>4901.96</v>
      </c>
      <c r="Q450" s="175">
        <v>4901.96</v>
      </c>
      <c r="R450" s="175">
        <v>4901.96</v>
      </c>
      <c r="S450" s="175">
        <v>4901.96</v>
      </c>
      <c r="T450" s="175">
        <v>4901.96</v>
      </c>
      <c r="U450" s="175">
        <v>4901.96</v>
      </c>
      <c r="V450" s="175">
        <v>4901.96</v>
      </c>
      <c r="W450" s="175">
        <v>4901.96</v>
      </c>
      <c r="X450" s="175">
        <v>4901.96</v>
      </c>
      <c r="Y450" s="175">
        <v>4901.96</v>
      </c>
      <c r="Z450" s="175">
        <v>4901.96</v>
      </c>
      <c r="AA450" s="175">
        <v>4901.96</v>
      </c>
    </row>
    <row r="451" ht="13.5" customHeight="1">
      <c r="A451" s="370" t="s">
        <v>209</v>
      </c>
      <c r="B451" s="175">
        <v>966.18</v>
      </c>
      <c r="C451" s="175">
        <v>957.23</v>
      </c>
      <c r="D451" s="175">
        <v>948.28</v>
      </c>
      <c r="E451" s="175">
        <v>939.34</v>
      </c>
      <c r="F451" s="175">
        <v>930.39</v>
      </c>
      <c r="G451" s="175">
        <v>921.45</v>
      </c>
      <c r="H451" s="175">
        <v>912.5</v>
      </c>
      <c r="I451" s="175">
        <v>903.55</v>
      </c>
      <c r="J451" s="175">
        <v>894.61</v>
      </c>
      <c r="K451" s="175">
        <v>885.66</v>
      </c>
      <c r="L451" s="175">
        <v>876.72</v>
      </c>
      <c r="M451" s="175">
        <v>867.77</v>
      </c>
      <c r="N451" s="365"/>
      <c r="O451" s="370" t="s">
        <v>209</v>
      </c>
      <c r="P451" s="175">
        <v>966.18</v>
      </c>
      <c r="Q451" s="175">
        <v>957.23</v>
      </c>
      <c r="R451" s="175">
        <v>948.28</v>
      </c>
      <c r="S451" s="175">
        <v>939.34</v>
      </c>
      <c r="T451" s="175">
        <v>930.39</v>
      </c>
      <c r="U451" s="175">
        <v>921.45</v>
      </c>
      <c r="V451" s="175">
        <v>912.5</v>
      </c>
      <c r="W451" s="175">
        <v>903.55</v>
      </c>
      <c r="X451" s="175">
        <v>894.61</v>
      </c>
      <c r="Y451" s="175">
        <v>885.66</v>
      </c>
      <c r="Z451" s="175">
        <v>876.72</v>
      </c>
      <c r="AA451" s="175">
        <v>867.77</v>
      </c>
    </row>
    <row r="452" ht="13.5" customHeight="1">
      <c r="A452" s="370" t="s">
        <v>210</v>
      </c>
      <c r="B452" s="175">
        <v>5868.14</v>
      </c>
      <c r="C452" s="175">
        <v>5859.19</v>
      </c>
      <c r="D452" s="175">
        <v>5850.25</v>
      </c>
      <c r="E452" s="175">
        <v>5841.3</v>
      </c>
      <c r="F452" s="175">
        <v>5832.35</v>
      </c>
      <c r="G452" s="175">
        <v>5823.41</v>
      </c>
      <c r="H452" s="175">
        <v>5814.46</v>
      </c>
      <c r="I452" s="175">
        <v>5805.51</v>
      </c>
      <c r="J452" s="175">
        <v>5796.57</v>
      </c>
      <c r="K452" s="175">
        <v>5787.62</v>
      </c>
      <c r="L452" s="175">
        <v>5778.68</v>
      </c>
      <c r="M452" s="175">
        <v>5769.73</v>
      </c>
      <c r="N452" s="365"/>
      <c r="O452" s="370" t="s">
        <v>210</v>
      </c>
      <c r="P452" s="175">
        <v>5868.14</v>
      </c>
      <c r="Q452" s="175">
        <v>5859.19</v>
      </c>
      <c r="R452" s="175">
        <v>5850.25</v>
      </c>
      <c r="S452" s="175">
        <v>5841.3</v>
      </c>
      <c r="T452" s="175">
        <v>5832.35</v>
      </c>
      <c r="U452" s="175">
        <v>5823.41</v>
      </c>
      <c r="V452" s="175">
        <v>5814.46</v>
      </c>
      <c r="W452" s="175">
        <v>5805.51</v>
      </c>
      <c r="X452" s="175">
        <v>5796.57</v>
      </c>
      <c r="Y452" s="175">
        <v>5787.62</v>
      </c>
      <c r="Z452" s="175">
        <v>5778.68</v>
      </c>
      <c r="AA452" s="175">
        <v>5769.73</v>
      </c>
    </row>
    <row r="453" ht="13.5" customHeight="1">
      <c r="A453" s="370" t="s">
        <v>211</v>
      </c>
      <c r="B453" s="175">
        <v>524509.8</v>
      </c>
      <c r="C453" s="175">
        <v>519607.84</v>
      </c>
      <c r="D453" s="175">
        <v>514705.88</v>
      </c>
      <c r="E453" s="175">
        <v>509803.92</v>
      </c>
      <c r="F453" s="175">
        <v>504901.96</v>
      </c>
      <c r="G453" s="175">
        <v>500000.0</v>
      </c>
      <c r="H453" s="175">
        <v>495098.04</v>
      </c>
      <c r="I453" s="175">
        <v>490196.08</v>
      </c>
      <c r="J453" s="175">
        <v>485294.12</v>
      </c>
      <c r="K453" s="175">
        <v>480392.16</v>
      </c>
      <c r="L453" s="175">
        <v>475490.2</v>
      </c>
      <c r="M453" s="175">
        <v>470588.24</v>
      </c>
      <c r="N453" s="365"/>
      <c r="O453" s="370" t="s">
        <v>211</v>
      </c>
      <c r="P453" s="175">
        <v>524509.8</v>
      </c>
      <c r="Q453" s="175">
        <v>519607.84</v>
      </c>
      <c r="R453" s="175">
        <v>514705.88</v>
      </c>
      <c r="S453" s="175">
        <v>509803.92</v>
      </c>
      <c r="T453" s="175">
        <v>504901.96</v>
      </c>
      <c r="U453" s="175">
        <v>500000.0</v>
      </c>
      <c r="V453" s="175">
        <v>495098.04</v>
      </c>
      <c r="W453" s="175">
        <v>490196.08</v>
      </c>
      <c r="X453" s="175">
        <v>485294.12</v>
      </c>
      <c r="Y453" s="175">
        <v>480392.16</v>
      </c>
      <c r="Z453" s="175">
        <v>475490.2</v>
      </c>
      <c r="AA453" s="175">
        <v>470588.24</v>
      </c>
    </row>
    <row r="454" ht="13.5" customHeight="1">
      <c r="A454" s="188" t="s">
        <v>169</v>
      </c>
      <c r="B454" s="371">
        <v>12540.0</v>
      </c>
      <c r="C454" s="371">
        <v>12571.0</v>
      </c>
      <c r="D454" s="371">
        <v>12601.0</v>
      </c>
      <c r="E454" s="371">
        <v>12632.0</v>
      </c>
      <c r="F454" s="371">
        <v>12663.0</v>
      </c>
      <c r="G454" s="371">
        <v>12693.0</v>
      </c>
      <c r="H454" s="371">
        <v>12724.0</v>
      </c>
      <c r="I454" s="371">
        <v>12754.0</v>
      </c>
      <c r="J454" s="371">
        <v>12785.0</v>
      </c>
      <c r="K454" s="371">
        <v>12816.0</v>
      </c>
      <c r="L454" s="371">
        <v>12844.0</v>
      </c>
      <c r="M454" s="371">
        <v>12875.0</v>
      </c>
      <c r="N454" s="365"/>
      <c r="O454" s="188" t="s">
        <v>169</v>
      </c>
      <c r="P454" s="371">
        <v>12540.0</v>
      </c>
      <c r="Q454" s="371">
        <v>12571.0</v>
      </c>
      <c r="R454" s="371">
        <v>12601.0</v>
      </c>
      <c r="S454" s="371">
        <v>12632.0</v>
      </c>
      <c r="T454" s="371">
        <v>12663.0</v>
      </c>
      <c r="U454" s="371">
        <v>12693.0</v>
      </c>
      <c r="V454" s="371">
        <v>12724.0</v>
      </c>
      <c r="W454" s="371">
        <v>12754.0</v>
      </c>
      <c r="X454" s="371">
        <v>12785.0</v>
      </c>
      <c r="Y454" s="371">
        <v>12816.0</v>
      </c>
      <c r="Z454" s="371">
        <v>12844.0</v>
      </c>
      <c r="AA454" s="371">
        <v>12875.0</v>
      </c>
    </row>
    <row r="455" ht="13.5" customHeight="1">
      <c r="A455" s="370" t="s">
        <v>208</v>
      </c>
      <c r="B455" s="175">
        <v>4901.96</v>
      </c>
      <c r="C455" s="175">
        <v>4901.96</v>
      </c>
      <c r="D455" s="175">
        <v>4901.96</v>
      </c>
      <c r="E455" s="175">
        <v>4901.96</v>
      </c>
      <c r="F455" s="175">
        <v>4901.96</v>
      </c>
      <c r="G455" s="175">
        <v>4901.96</v>
      </c>
      <c r="H455" s="175">
        <v>4901.96</v>
      </c>
      <c r="I455" s="175">
        <v>4901.96</v>
      </c>
      <c r="J455" s="175">
        <v>4901.96</v>
      </c>
      <c r="K455" s="175">
        <v>4901.96</v>
      </c>
      <c r="L455" s="175">
        <v>4901.96</v>
      </c>
      <c r="M455" s="175">
        <v>4901.96</v>
      </c>
      <c r="N455" s="365"/>
      <c r="O455" s="370" t="s">
        <v>208</v>
      </c>
      <c r="P455" s="175">
        <v>4901.96</v>
      </c>
      <c r="Q455" s="175">
        <v>4901.96</v>
      </c>
      <c r="R455" s="175">
        <v>4901.96</v>
      </c>
      <c r="S455" s="175">
        <v>4901.96</v>
      </c>
      <c r="T455" s="175">
        <v>4901.96</v>
      </c>
      <c r="U455" s="175">
        <v>4901.96</v>
      </c>
      <c r="V455" s="175">
        <v>4901.96</v>
      </c>
      <c r="W455" s="175">
        <v>4901.96</v>
      </c>
      <c r="X455" s="175">
        <v>4901.96</v>
      </c>
      <c r="Y455" s="175">
        <v>4901.96</v>
      </c>
      <c r="Z455" s="175">
        <v>4901.96</v>
      </c>
      <c r="AA455" s="175">
        <v>4901.96</v>
      </c>
    </row>
    <row r="456" ht="13.5" customHeight="1">
      <c r="A456" s="370" t="s">
        <v>209</v>
      </c>
      <c r="B456" s="175">
        <v>858.82</v>
      </c>
      <c r="C456" s="175">
        <v>849.88</v>
      </c>
      <c r="D456" s="175">
        <v>840.93</v>
      </c>
      <c r="E456" s="175">
        <v>831.99</v>
      </c>
      <c r="F456" s="175">
        <v>823.04</v>
      </c>
      <c r="G456" s="175">
        <v>814.09</v>
      </c>
      <c r="H456" s="175">
        <v>805.15</v>
      </c>
      <c r="I456" s="175">
        <v>796.2</v>
      </c>
      <c r="J456" s="175">
        <v>787.25</v>
      </c>
      <c r="K456" s="175">
        <v>778.31</v>
      </c>
      <c r="L456" s="175">
        <v>769.36</v>
      </c>
      <c r="M456" s="175">
        <v>760.42</v>
      </c>
      <c r="N456" s="365"/>
      <c r="O456" s="370" t="s">
        <v>209</v>
      </c>
      <c r="P456" s="175">
        <v>858.82</v>
      </c>
      <c r="Q456" s="175">
        <v>849.88</v>
      </c>
      <c r="R456" s="175">
        <v>840.93</v>
      </c>
      <c r="S456" s="175">
        <v>831.99</v>
      </c>
      <c r="T456" s="175">
        <v>823.04</v>
      </c>
      <c r="U456" s="175">
        <v>814.09</v>
      </c>
      <c r="V456" s="175">
        <v>805.15</v>
      </c>
      <c r="W456" s="175">
        <v>796.2</v>
      </c>
      <c r="X456" s="175">
        <v>787.25</v>
      </c>
      <c r="Y456" s="175">
        <v>778.31</v>
      </c>
      <c r="Z456" s="175">
        <v>769.36</v>
      </c>
      <c r="AA456" s="175">
        <v>760.42</v>
      </c>
    </row>
    <row r="457" ht="13.5" customHeight="1">
      <c r="A457" s="370" t="s">
        <v>210</v>
      </c>
      <c r="B457" s="175">
        <v>5760.78</v>
      </c>
      <c r="C457" s="175">
        <v>5751.84</v>
      </c>
      <c r="D457" s="175">
        <v>5742.89</v>
      </c>
      <c r="E457" s="175">
        <v>5733.95</v>
      </c>
      <c r="F457" s="175">
        <v>5725.0</v>
      </c>
      <c r="G457" s="175">
        <v>5716.05</v>
      </c>
      <c r="H457" s="175">
        <v>5707.11</v>
      </c>
      <c r="I457" s="175">
        <v>5698.16</v>
      </c>
      <c r="J457" s="175">
        <v>5689.22</v>
      </c>
      <c r="K457" s="175">
        <v>5680.27</v>
      </c>
      <c r="L457" s="175">
        <v>5671.32</v>
      </c>
      <c r="M457" s="175">
        <v>5662.38</v>
      </c>
      <c r="N457" s="365"/>
      <c r="O457" s="370" t="s">
        <v>210</v>
      </c>
      <c r="P457" s="175">
        <v>5760.78</v>
      </c>
      <c r="Q457" s="175">
        <v>5751.84</v>
      </c>
      <c r="R457" s="175">
        <v>5742.89</v>
      </c>
      <c r="S457" s="175">
        <v>5733.95</v>
      </c>
      <c r="T457" s="175">
        <v>5725.0</v>
      </c>
      <c r="U457" s="175">
        <v>5716.05</v>
      </c>
      <c r="V457" s="175">
        <v>5707.11</v>
      </c>
      <c r="W457" s="175">
        <v>5698.16</v>
      </c>
      <c r="X457" s="175">
        <v>5689.22</v>
      </c>
      <c r="Y457" s="175">
        <v>5680.27</v>
      </c>
      <c r="Z457" s="175">
        <v>5671.32</v>
      </c>
      <c r="AA457" s="175">
        <v>5662.38</v>
      </c>
    </row>
    <row r="458" ht="13.5" customHeight="1">
      <c r="A458" s="370" t="s">
        <v>211</v>
      </c>
      <c r="B458" s="175">
        <v>465686.27</v>
      </c>
      <c r="C458" s="175">
        <v>460784.31</v>
      </c>
      <c r="D458" s="175">
        <v>455882.35</v>
      </c>
      <c r="E458" s="175">
        <v>450980.39</v>
      </c>
      <c r="F458" s="175">
        <v>446078.43</v>
      </c>
      <c r="G458" s="175">
        <v>441176.47</v>
      </c>
      <c r="H458" s="175">
        <v>436274.51</v>
      </c>
      <c r="I458" s="175">
        <v>431372.55</v>
      </c>
      <c r="J458" s="175">
        <v>426470.59</v>
      </c>
      <c r="K458" s="175">
        <v>421568.63</v>
      </c>
      <c r="L458" s="175">
        <v>416666.67</v>
      </c>
      <c r="M458" s="175">
        <v>411764.71</v>
      </c>
      <c r="N458" s="365"/>
      <c r="O458" s="370" t="s">
        <v>211</v>
      </c>
      <c r="P458" s="175">
        <v>465686.27</v>
      </c>
      <c r="Q458" s="175">
        <v>460784.31</v>
      </c>
      <c r="R458" s="175">
        <v>455882.35</v>
      </c>
      <c r="S458" s="175">
        <v>450980.39</v>
      </c>
      <c r="T458" s="175">
        <v>446078.43</v>
      </c>
      <c r="U458" s="175">
        <v>441176.47</v>
      </c>
      <c r="V458" s="175">
        <v>436274.51</v>
      </c>
      <c r="W458" s="175">
        <v>431372.55</v>
      </c>
      <c r="X458" s="175">
        <v>426470.59</v>
      </c>
      <c r="Y458" s="175">
        <v>421568.63</v>
      </c>
      <c r="Z458" s="175">
        <v>416666.67</v>
      </c>
      <c r="AA458" s="175">
        <v>411764.71</v>
      </c>
    </row>
    <row r="459" ht="13.5" customHeight="1">
      <c r="A459" s="365"/>
      <c r="B459" s="365"/>
      <c r="C459" s="365"/>
      <c r="D459" s="365"/>
      <c r="E459" s="365"/>
      <c r="F459" s="365"/>
      <c r="G459" s="365"/>
      <c r="H459" s="365"/>
      <c r="I459" s="365"/>
      <c r="J459" s="365"/>
      <c r="K459" s="365"/>
      <c r="L459" s="365"/>
      <c r="M459" s="365"/>
      <c r="N459" s="365"/>
      <c r="O459" s="365"/>
      <c r="P459" s="365"/>
      <c r="Q459" s="365"/>
      <c r="R459" s="365"/>
      <c r="S459" s="365"/>
      <c r="T459" s="365"/>
      <c r="U459" s="365"/>
      <c r="V459" s="365"/>
      <c r="W459" s="365"/>
      <c r="X459" s="365"/>
      <c r="Y459" s="365"/>
      <c r="Z459" s="365"/>
      <c r="AA459" s="365"/>
    </row>
    <row r="460" ht="13.5" customHeight="1">
      <c r="A460" s="188" t="s">
        <v>169</v>
      </c>
      <c r="B460" s="369">
        <v>11079.0</v>
      </c>
      <c r="C460" s="369">
        <v>11110.0</v>
      </c>
      <c r="D460" s="369">
        <v>11140.0</v>
      </c>
      <c r="E460" s="369">
        <v>11171.0</v>
      </c>
      <c r="F460" s="369">
        <v>11202.0</v>
      </c>
      <c r="G460" s="369">
        <v>11232.0</v>
      </c>
      <c r="H460" s="369">
        <v>11263.0</v>
      </c>
      <c r="I460" s="369">
        <v>11293.0</v>
      </c>
      <c r="J460" s="369">
        <v>11324.0</v>
      </c>
      <c r="K460" s="369">
        <v>11355.0</v>
      </c>
      <c r="L460" s="369">
        <v>11383.0</v>
      </c>
      <c r="M460" s="369">
        <v>11414.0</v>
      </c>
      <c r="N460" s="365"/>
      <c r="O460" s="188" t="s">
        <v>169</v>
      </c>
      <c r="P460" s="369">
        <v>11079.0</v>
      </c>
      <c r="Q460" s="369">
        <v>11110.0</v>
      </c>
      <c r="R460" s="369">
        <v>11140.0</v>
      </c>
      <c r="S460" s="369">
        <v>11171.0</v>
      </c>
      <c r="T460" s="369">
        <v>11202.0</v>
      </c>
      <c r="U460" s="369">
        <v>11232.0</v>
      </c>
      <c r="V460" s="369">
        <v>11263.0</v>
      </c>
      <c r="W460" s="369">
        <v>11293.0</v>
      </c>
      <c r="X460" s="369">
        <v>11324.0</v>
      </c>
      <c r="Y460" s="369">
        <v>11355.0</v>
      </c>
      <c r="Z460" s="369">
        <v>11383.0</v>
      </c>
      <c r="AA460" s="369">
        <v>11414.0</v>
      </c>
    </row>
    <row r="461" ht="13.5" customHeight="1">
      <c r="A461" s="370" t="s">
        <v>208</v>
      </c>
      <c r="B461" s="175">
        <v>4901.96</v>
      </c>
      <c r="C461" s="175">
        <v>4901.96</v>
      </c>
      <c r="D461" s="175">
        <v>4901.96</v>
      </c>
      <c r="E461" s="175">
        <v>4901.96</v>
      </c>
      <c r="F461" s="175">
        <v>4901.96</v>
      </c>
      <c r="G461" s="175">
        <v>4901.96</v>
      </c>
      <c r="H461" s="175">
        <v>4901.96</v>
      </c>
      <c r="I461" s="175">
        <v>4901.96</v>
      </c>
      <c r="J461" s="175">
        <v>4901.96</v>
      </c>
      <c r="K461" s="175">
        <v>4901.96</v>
      </c>
      <c r="L461" s="175">
        <v>4901.96</v>
      </c>
      <c r="M461" s="175">
        <v>4901.96</v>
      </c>
      <c r="N461" s="365"/>
      <c r="O461" s="370" t="s">
        <v>208</v>
      </c>
      <c r="P461" s="175">
        <v>4901.96</v>
      </c>
      <c r="Q461" s="175">
        <v>4901.96</v>
      </c>
      <c r="R461" s="175">
        <v>4901.96</v>
      </c>
      <c r="S461" s="175">
        <v>4901.96</v>
      </c>
      <c r="T461" s="175">
        <v>4901.96</v>
      </c>
      <c r="U461" s="175">
        <v>4901.96</v>
      </c>
      <c r="V461" s="175">
        <v>4901.96</v>
      </c>
      <c r="W461" s="175">
        <v>4901.96</v>
      </c>
      <c r="X461" s="175">
        <v>4901.96</v>
      </c>
      <c r="Y461" s="175">
        <v>4901.96</v>
      </c>
      <c r="Z461" s="175">
        <v>4901.96</v>
      </c>
      <c r="AA461" s="175">
        <v>4901.96</v>
      </c>
    </row>
    <row r="462" ht="13.5" customHeight="1">
      <c r="A462" s="370" t="s">
        <v>209</v>
      </c>
      <c r="B462" s="175">
        <v>1288.24</v>
      </c>
      <c r="C462" s="175">
        <v>1279.29</v>
      </c>
      <c r="D462" s="175">
        <v>1270.34</v>
      </c>
      <c r="E462" s="175">
        <v>1261.4</v>
      </c>
      <c r="F462" s="175">
        <v>1252.45</v>
      </c>
      <c r="G462" s="175">
        <v>1243.5</v>
      </c>
      <c r="H462" s="175">
        <v>1234.56</v>
      </c>
      <c r="I462" s="175">
        <v>1225.61</v>
      </c>
      <c r="J462" s="175">
        <v>1216.67</v>
      </c>
      <c r="K462" s="175">
        <v>1207.72</v>
      </c>
      <c r="L462" s="175">
        <v>1198.77</v>
      </c>
      <c r="M462" s="175">
        <v>1189.83</v>
      </c>
      <c r="N462" s="365"/>
      <c r="O462" s="370" t="s">
        <v>209</v>
      </c>
      <c r="P462" s="175">
        <v>1288.24</v>
      </c>
      <c r="Q462" s="175">
        <v>1279.29</v>
      </c>
      <c r="R462" s="175">
        <v>1270.34</v>
      </c>
      <c r="S462" s="175">
        <v>1261.4</v>
      </c>
      <c r="T462" s="175">
        <v>1252.45</v>
      </c>
      <c r="U462" s="175">
        <v>1243.5</v>
      </c>
      <c r="V462" s="175">
        <v>1234.56</v>
      </c>
      <c r="W462" s="175">
        <v>1225.61</v>
      </c>
      <c r="X462" s="175">
        <v>1216.67</v>
      </c>
      <c r="Y462" s="175">
        <v>1207.72</v>
      </c>
      <c r="Z462" s="175">
        <v>1198.77</v>
      </c>
      <c r="AA462" s="175">
        <v>1189.83</v>
      </c>
    </row>
    <row r="463" ht="13.5" customHeight="1">
      <c r="A463" s="370" t="s">
        <v>210</v>
      </c>
      <c r="B463" s="175">
        <v>6190.2</v>
      </c>
      <c r="C463" s="175">
        <v>6181.25</v>
      </c>
      <c r="D463" s="175">
        <v>6172.3</v>
      </c>
      <c r="E463" s="175">
        <v>6163.36</v>
      </c>
      <c r="F463" s="175">
        <v>6154.41</v>
      </c>
      <c r="G463" s="175">
        <v>6145.47</v>
      </c>
      <c r="H463" s="175">
        <v>6136.52</v>
      </c>
      <c r="I463" s="175">
        <v>6127.57</v>
      </c>
      <c r="J463" s="175">
        <v>6118.63</v>
      </c>
      <c r="K463" s="175">
        <v>6109.68</v>
      </c>
      <c r="L463" s="175">
        <v>6100.74</v>
      </c>
      <c r="M463" s="175">
        <v>6091.79</v>
      </c>
      <c r="N463" s="365"/>
      <c r="O463" s="370" t="s">
        <v>210</v>
      </c>
      <c r="P463" s="175">
        <v>6190.2</v>
      </c>
      <c r="Q463" s="175">
        <v>6181.25</v>
      </c>
      <c r="R463" s="175">
        <v>6172.3</v>
      </c>
      <c r="S463" s="175">
        <v>6163.36</v>
      </c>
      <c r="T463" s="175">
        <v>6154.41</v>
      </c>
      <c r="U463" s="175">
        <v>6145.47</v>
      </c>
      <c r="V463" s="175">
        <v>6136.52</v>
      </c>
      <c r="W463" s="175">
        <v>6127.57</v>
      </c>
      <c r="X463" s="175">
        <v>6118.63</v>
      </c>
      <c r="Y463" s="175">
        <v>6109.68</v>
      </c>
      <c r="Z463" s="175">
        <v>6100.74</v>
      </c>
      <c r="AA463" s="175">
        <v>6091.79</v>
      </c>
    </row>
    <row r="464" ht="13.5" customHeight="1">
      <c r="A464" s="370" t="s">
        <v>211</v>
      </c>
      <c r="B464" s="175">
        <v>1.4E7</v>
      </c>
      <c r="C464" s="175">
        <v>696078.43</v>
      </c>
      <c r="D464" s="175">
        <v>691176.47</v>
      </c>
      <c r="E464" s="175">
        <v>686274.51</v>
      </c>
      <c r="F464" s="175">
        <v>681372.55</v>
      </c>
      <c r="G464" s="175">
        <v>676470.59</v>
      </c>
      <c r="H464" s="175">
        <v>671568.63</v>
      </c>
      <c r="I464" s="175">
        <v>666666.67</v>
      </c>
      <c r="J464" s="175">
        <v>661764.71</v>
      </c>
      <c r="K464" s="175">
        <v>656862.75</v>
      </c>
      <c r="L464" s="175">
        <v>651960.78</v>
      </c>
      <c r="M464" s="175">
        <v>647058.82</v>
      </c>
      <c r="N464" s="365"/>
      <c r="O464" s="370" t="s">
        <v>211</v>
      </c>
      <c r="P464" s="175">
        <v>1.4E7</v>
      </c>
      <c r="Q464" s="175">
        <v>696078.43</v>
      </c>
      <c r="R464" s="175">
        <v>691176.47</v>
      </c>
      <c r="S464" s="175">
        <v>686274.51</v>
      </c>
      <c r="T464" s="175">
        <v>681372.55</v>
      </c>
      <c r="U464" s="175">
        <v>676470.59</v>
      </c>
      <c r="V464" s="175">
        <v>671568.63</v>
      </c>
      <c r="W464" s="175">
        <v>666666.67</v>
      </c>
      <c r="X464" s="175">
        <v>661764.71</v>
      </c>
      <c r="Y464" s="175">
        <v>656862.75</v>
      </c>
      <c r="Z464" s="175">
        <v>651960.78</v>
      </c>
      <c r="AA464" s="175">
        <v>647058.82</v>
      </c>
    </row>
    <row r="465" ht="13.5" customHeight="1">
      <c r="A465" s="188" t="s">
        <v>169</v>
      </c>
      <c r="B465" s="369">
        <v>11444.0</v>
      </c>
      <c r="C465" s="369">
        <v>11475.0</v>
      </c>
      <c r="D465" s="369">
        <v>11505.0</v>
      </c>
      <c r="E465" s="369">
        <v>11536.0</v>
      </c>
      <c r="F465" s="369">
        <v>11567.0</v>
      </c>
      <c r="G465" s="369">
        <v>11597.0</v>
      </c>
      <c r="H465" s="369">
        <v>11628.0</v>
      </c>
      <c r="I465" s="369">
        <v>11658.0</v>
      </c>
      <c r="J465" s="369">
        <v>11689.0</v>
      </c>
      <c r="K465" s="369">
        <v>11720.0</v>
      </c>
      <c r="L465" s="369">
        <v>11749.0</v>
      </c>
      <c r="M465" s="369">
        <v>11780.0</v>
      </c>
      <c r="N465" s="365"/>
      <c r="O465" s="188" t="s">
        <v>169</v>
      </c>
      <c r="P465" s="369">
        <v>11444.0</v>
      </c>
      <c r="Q465" s="369">
        <v>11475.0</v>
      </c>
      <c r="R465" s="369">
        <v>11505.0</v>
      </c>
      <c r="S465" s="369">
        <v>11536.0</v>
      </c>
      <c r="T465" s="369">
        <v>11567.0</v>
      </c>
      <c r="U465" s="369">
        <v>11597.0</v>
      </c>
      <c r="V465" s="369">
        <v>11628.0</v>
      </c>
      <c r="W465" s="369">
        <v>11658.0</v>
      </c>
      <c r="X465" s="369">
        <v>11689.0</v>
      </c>
      <c r="Y465" s="369">
        <v>11720.0</v>
      </c>
      <c r="Z465" s="369">
        <v>11749.0</v>
      </c>
      <c r="AA465" s="369">
        <v>11780.0</v>
      </c>
    </row>
    <row r="466" ht="13.5" customHeight="1">
      <c r="A466" s="370" t="s">
        <v>208</v>
      </c>
      <c r="B466" s="175">
        <v>4901.96</v>
      </c>
      <c r="C466" s="175">
        <v>4901.96</v>
      </c>
      <c r="D466" s="175">
        <v>4901.96</v>
      </c>
      <c r="E466" s="175">
        <v>4901.96</v>
      </c>
      <c r="F466" s="175">
        <v>4901.96</v>
      </c>
      <c r="G466" s="175">
        <v>4901.96</v>
      </c>
      <c r="H466" s="175">
        <v>4901.96</v>
      </c>
      <c r="I466" s="175">
        <v>4901.96</v>
      </c>
      <c r="J466" s="175">
        <v>4901.96</v>
      </c>
      <c r="K466" s="175">
        <v>4901.96</v>
      </c>
      <c r="L466" s="175">
        <v>4901.96</v>
      </c>
      <c r="M466" s="175">
        <v>4901.96</v>
      </c>
      <c r="N466" s="365"/>
      <c r="O466" s="370" t="s">
        <v>208</v>
      </c>
      <c r="P466" s="175">
        <v>4901.96</v>
      </c>
      <c r="Q466" s="175">
        <v>4901.96</v>
      </c>
      <c r="R466" s="175">
        <v>4901.96</v>
      </c>
      <c r="S466" s="175">
        <v>4901.96</v>
      </c>
      <c r="T466" s="175">
        <v>4901.96</v>
      </c>
      <c r="U466" s="175">
        <v>4901.96</v>
      </c>
      <c r="V466" s="175">
        <v>4901.96</v>
      </c>
      <c r="W466" s="175">
        <v>4901.96</v>
      </c>
      <c r="X466" s="175">
        <v>4901.96</v>
      </c>
      <c r="Y466" s="175">
        <v>4901.96</v>
      </c>
      <c r="Z466" s="175">
        <v>4901.96</v>
      </c>
      <c r="AA466" s="175">
        <v>4901.96</v>
      </c>
    </row>
    <row r="467" ht="13.5" customHeight="1">
      <c r="A467" s="370" t="s">
        <v>209</v>
      </c>
      <c r="B467" s="175">
        <v>1180.88</v>
      </c>
      <c r="C467" s="175">
        <v>1171.94</v>
      </c>
      <c r="D467" s="175">
        <v>1162.99</v>
      </c>
      <c r="E467" s="175">
        <v>1154.04</v>
      </c>
      <c r="F467" s="175">
        <v>1145.1</v>
      </c>
      <c r="G467" s="175">
        <v>1136.15</v>
      </c>
      <c r="H467" s="175">
        <v>1127.21</v>
      </c>
      <c r="I467" s="175">
        <v>1118.26</v>
      </c>
      <c r="J467" s="175">
        <v>1109.31</v>
      </c>
      <c r="K467" s="175">
        <v>1100.37</v>
      </c>
      <c r="L467" s="175">
        <v>1091.42</v>
      </c>
      <c r="M467" s="175">
        <v>1082.48</v>
      </c>
      <c r="N467" s="365"/>
      <c r="O467" s="370" t="s">
        <v>209</v>
      </c>
      <c r="P467" s="175">
        <v>1180.88</v>
      </c>
      <c r="Q467" s="175">
        <v>1171.94</v>
      </c>
      <c r="R467" s="175">
        <v>1162.99</v>
      </c>
      <c r="S467" s="175">
        <v>1154.04</v>
      </c>
      <c r="T467" s="175">
        <v>1145.1</v>
      </c>
      <c r="U467" s="175">
        <v>1136.15</v>
      </c>
      <c r="V467" s="175">
        <v>1127.21</v>
      </c>
      <c r="W467" s="175">
        <v>1118.26</v>
      </c>
      <c r="X467" s="175">
        <v>1109.31</v>
      </c>
      <c r="Y467" s="175">
        <v>1100.37</v>
      </c>
      <c r="Z467" s="175">
        <v>1091.42</v>
      </c>
      <c r="AA467" s="175">
        <v>1082.48</v>
      </c>
    </row>
    <row r="468" ht="13.5" customHeight="1">
      <c r="A468" s="370" t="s">
        <v>210</v>
      </c>
      <c r="B468" s="175">
        <v>6082.84</v>
      </c>
      <c r="C468" s="175">
        <v>6073.9</v>
      </c>
      <c r="D468" s="175">
        <v>6064.95</v>
      </c>
      <c r="E468" s="175">
        <v>6056.0</v>
      </c>
      <c r="F468" s="175">
        <v>6047.06</v>
      </c>
      <c r="G468" s="175">
        <v>6038.11</v>
      </c>
      <c r="H468" s="175">
        <v>6029.17</v>
      </c>
      <c r="I468" s="175">
        <v>6020.22</v>
      </c>
      <c r="J468" s="175">
        <v>6011.27</v>
      </c>
      <c r="K468" s="175">
        <v>6002.33</v>
      </c>
      <c r="L468" s="175">
        <v>5993.38</v>
      </c>
      <c r="M468" s="175">
        <v>5984.44</v>
      </c>
      <c r="N468" s="365"/>
      <c r="O468" s="370" t="s">
        <v>210</v>
      </c>
      <c r="P468" s="175">
        <v>6082.84</v>
      </c>
      <c r="Q468" s="175">
        <v>6073.9</v>
      </c>
      <c r="R468" s="175">
        <v>6064.95</v>
      </c>
      <c r="S468" s="175">
        <v>6056.0</v>
      </c>
      <c r="T468" s="175">
        <v>6047.06</v>
      </c>
      <c r="U468" s="175">
        <v>6038.11</v>
      </c>
      <c r="V468" s="175">
        <v>6029.17</v>
      </c>
      <c r="W468" s="175">
        <v>6020.22</v>
      </c>
      <c r="X468" s="175">
        <v>6011.27</v>
      </c>
      <c r="Y468" s="175">
        <v>6002.33</v>
      </c>
      <c r="Z468" s="175">
        <v>5993.38</v>
      </c>
      <c r="AA468" s="175">
        <v>5984.44</v>
      </c>
    </row>
    <row r="469" ht="13.5" customHeight="1">
      <c r="A469" s="370" t="s">
        <v>211</v>
      </c>
      <c r="B469" s="175">
        <v>642156.86</v>
      </c>
      <c r="C469" s="175">
        <v>637254.9</v>
      </c>
      <c r="D469" s="175">
        <v>632352.94</v>
      </c>
      <c r="E469" s="175">
        <v>627450.98</v>
      </c>
      <c r="F469" s="175">
        <v>622549.02</v>
      </c>
      <c r="G469" s="175">
        <v>617647.06</v>
      </c>
      <c r="H469" s="175">
        <v>612745.1</v>
      </c>
      <c r="I469" s="175">
        <v>607843.14</v>
      </c>
      <c r="J469" s="175">
        <v>602941.18</v>
      </c>
      <c r="K469" s="175">
        <v>598039.22</v>
      </c>
      <c r="L469" s="175">
        <v>593137.25</v>
      </c>
      <c r="M469" s="175">
        <v>588235.29</v>
      </c>
      <c r="N469" s="365"/>
      <c r="O469" s="370" t="s">
        <v>211</v>
      </c>
      <c r="P469" s="175">
        <v>642156.86</v>
      </c>
      <c r="Q469" s="175">
        <v>637254.9</v>
      </c>
      <c r="R469" s="175">
        <v>632352.94</v>
      </c>
      <c r="S469" s="175">
        <v>627450.98</v>
      </c>
      <c r="T469" s="175">
        <v>622549.02</v>
      </c>
      <c r="U469" s="175">
        <v>617647.06</v>
      </c>
      <c r="V469" s="175">
        <v>612745.1</v>
      </c>
      <c r="W469" s="175">
        <v>607843.14</v>
      </c>
      <c r="X469" s="175">
        <v>602941.18</v>
      </c>
      <c r="Y469" s="175">
        <v>598039.22</v>
      </c>
      <c r="Z469" s="175">
        <v>593137.25</v>
      </c>
      <c r="AA469" s="175">
        <v>588235.29</v>
      </c>
    </row>
    <row r="470" ht="13.5" customHeight="1">
      <c r="A470" s="188" t="s">
        <v>169</v>
      </c>
      <c r="B470" s="369">
        <v>11810.0</v>
      </c>
      <c r="C470" s="369">
        <v>11841.0</v>
      </c>
      <c r="D470" s="369">
        <v>11871.0</v>
      </c>
      <c r="E470" s="369">
        <v>11902.0</v>
      </c>
      <c r="F470" s="369">
        <v>11933.0</v>
      </c>
      <c r="G470" s="369">
        <v>11963.0</v>
      </c>
      <c r="H470" s="369">
        <v>11994.0</v>
      </c>
      <c r="I470" s="369">
        <v>12024.0</v>
      </c>
      <c r="J470" s="369">
        <v>12055.0</v>
      </c>
      <c r="K470" s="369">
        <v>12086.0</v>
      </c>
      <c r="L470" s="369">
        <v>12114.0</v>
      </c>
      <c r="M470" s="369">
        <v>12145.0</v>
      </c>
      <c r="N470" s="365"/>
      <c r="O470" s="188" t="s">
        <v>169</v>
      </c>
      <c r="P470" s="369">
        <v>11810.0</v>
      </c>
      <c r="Q470" s="369">
        <v>11841.0</v>
      </c>
      <c r="R470" s="369">
        <v>11871.0</v>
      </c>
      <c r="S470" s="369">
        <v>11902.0</v>
      </c>
      <c r="T470" s="369">
        <v>11933.0</v>
      </c>
      <c r="U470" s="369">
        <v>11963.0</v>
      </c>
      <c r="V470" s="369">
        <v>11994.0</v>
      </c>
      <c r="W470" s="369">
        <v>12024.0</v>
      </c>
      <c r="X470" s="369">
        <v>12055.0</v>
      </c>
      <c r="Y470" s="369">
        <v>12086.0</v>
      </c>
      <c r="Z470" s="369">
        <v>12114.0</v>
      </c>
      <c r="AA470" s="369">
        <v>12145.0</v>
      </c>
    </row>
    <row r="471" ht="13.5" customHeight="1">
      <c r="A471" s="370" t="s">
        <v>208</v>
      </c>
      <c r="B471" s="175">
        <v>4901.96</v>
      </c>
      <c r="C471" s="175">
        <v>4901.96</v>
      </c>
      <c r="D471" s="175">
        <v>4901.96</v>
      </c>
      <c r="E471" s="175">
        <v>4901.96</v>
      </c>
      <c r="F471" s="175">
        <v>4901.96</v>
      </c>
      <c r="G471" s="175">
        <v>4901.96</v>
      </c>
      <c r="H471" s="175">
        <v>4901.96</v>
      </c>
      <c r="I471" s="175">
        <v>4901.96</v>
      </c>
      <c r="J471" s="175">
        <v>4901.96</v>
      </c>
      <c r="K471" s="175">
        <v>4901.96</v>
      </c>
      <c r="L471" s="175">
        <v>4901.96</v>
      </c>
      <c r="M471" s="175">
        <v>4901.96</v>
      </c>
      <c r="N471" s="365"/>
      <c r="O471" s="370" t="s">
        <v>208</v>
      </c>
      <c r="P471" s="175">
        <v>4901.96</v>
      </c>
      <c r="Q471" s="175">
        <v>4901.96</v>
      </c>
      <c r="R471" s="175">
        <v>4901.96</v>
      </c>
      <c r="S471" s="175">
        <v>4901.96</v>
      </c>
      <c r="T471" s="175">
        <v>4901.96</v>
      </c>
      <c r="U471" s="175">
        <v>4901.96</v>
      </c>
      <c r="V471" s="175">
        <v>4901.96</v>
      </c>
      <c r="W471" s="175">
        <v>4901.96</v>
      </c>
      <c r="X471" s="175">
        <v>4901.96</v>
      </c>
      <c r="Y471" s="175">
        <v>4901.96</v>
      </c>
      <c r="Z471" s="175">
        <v>4901.96</v>
      </c>
      <c r="AA471" s="175">
        <v>4901.96</v>
      </c>
    </row>
    <row r="472" ht="13.5" customHeight="1">
      <c r="A472" s="370" t="s">
        <v>209</v>
      </c>
      <c r="B472" s="175">
        <v>1073.53</v>
      </c>
      <c r="C472" s="175">
        <v>1064.58</v>
      </c>
      <c r="D472" s="175">
        <v>1055.64</v>
      </c>
      <c r="E472" s="175">
        <v>1046.69</v>
      </c>
      <c r="F472" s="175">
        <v>1037.75</v>
      </c>
      <c r="G472" s="175">
        <v>1028.8</v>
      </c>
      <c r="H472" s="175">
        <v>1019.85</v>
      </c>
      <c r="I472" s="175">
        <v>1010.91</v>
      </c>
      <c r="J472" s="175">
        <v>1001.96</v>
      </c>
      <c r="K472" s="175">
        <v>993.01</v>
      </c>
      <c r="L472" s="175">
        <v>984.07</v>
      </c>
      <c r="M472" s="175">
        <v>975.12</v>
      </c>
      <c r="N472" s="365"/>
      <c r="O472" s="370" t="s">
        <v>209</v>
      </c>
      <c r="P472" s="175">
        <v>1073.53</v>
      </c>
      <c r="Q472" s="175">
        <v>1064.58</v>
      </c>
      <c r="R472" s="175">
        <v>1055.64</v>
      </c>
      <c r="S472" s="175">
        <v>1046.69</v>
      </c>
      <c r="T472" s="175">
        <v>1037.75</v>
      </c>
      <c r="U472" s="175">
        <v>1028.8</v>
      </c>
      <c r="V472" s="175">
        <v>1019.85</v>
      </c>
      <c r="W472" s="175">
        <v>1010.91</v>
      </c>
      <c r="X472" s="175">
        <v>1001.96</v>
      </c>
      <c r="Y472" s="175">
        <v>993.01</v>
      </c>
      <c r="Z472" s="175">
        <v>984.07</v>
      </c>
      <c r="AA472" s="175">
        <v>975.12</v>
      </c>
    </row>
    <row r="473" ht="13.5" customHeight="1">
      <c r="A473" s="370" t="s">
        <v>210</v>
      </c>
      <c r="B473" s="175">
        <v>5975.49</v>
      </c>
      <c r="C473" s="175">
        <v>5966.54</v>
      </c>
      <c r="D473" s="175">
        <v>5957.6</v>
      </c>
      <c r="E473" s="175">
        <v>5948.65</v>
      </c>
      <c r="F473" s="175">
        <v>5939.71</v>
      </c>
      <c r="G473" s="175">
        <v>5930.76</v>
      </c>
      <c r="H473" s="175">
        <v>5921.81</v>
      </c>
      <c r="I473" s="175">
        <v>5912.87</v>
      </c>
      <c r="J473" s="175">
        <v>5903.92</v>
      </c>
      <c r="K473" s="175">
        <v>5894.98</v>
      </c>
      <c r="L473" s="175">
        <v>5886.03</v>
      </c>
      <c r="M473" s="175">
        <v>5877.08</v>
      </c>
      <c r="N473" s="365"/>
      <c r="O473" s="370" t="s">
        <v>210</v>
      </c>
      <c r="P473" s="175">
        <v>5975.49</v>
      </c>
      <c r="Q473" s="175">
        <v>5966.54</v>
      </c>
      <c r="R473" s="175">
        <v>5957.6</v>
      </c>
      <c r="S473" s="175">
        <v>5948.65</v>
      </c>
      <c r="T473" s="175">
        <v>5939.71</v>
      </c>
      <c r="U473" s="175">
        <v>5930.76</v>
      </c>
      <c r="V473" s="175">
        <v>5921.81</v>
      </c>
      <c r="W473" s="175">
        <v>5912.87</v>
      </c>
      <c r="X473" s="175">
        <v>5903.92</v>
      </c>
      <c r="Y473" s="175">
        <v>5894.98</v>
      </c>
      <c r="Z473" s="175">
        <v>5886.03</v>
      </c>
      <c r="AA473" s="175">
        <v>5877.08</v>
      </c>
    </row>
    <row r="474" ht="13.5" customHeight="1">
      <c r="A474" s="370" t="s">
        <v>211</v>
      </c>
      <c r="B474" s="175">
        <v>583333.33</v>
      </c>
      <c r="C474" s="175">
        <v>578431.37</v>
      </c>
      <c r="D474" s="175">
        <v>573529.41</v>
      </c>
      <c r="E474" s="175">
        <v>568627.45</v>
      </c>
      <c r="F474" s="175">
        <v>563725.49</v>
      </c>
      <c r="G474" s="175">
        <v>558823.53</v>
      </c>
      <c r="H474" s="175">
        <v>553921.57</v>
      </c>
      <c r="I474" s="175">
        <v>549019.61</v>
      </c>
      <c r="J474" s="175">
        <v>544117.65</v>
      </c>
      <c r="K474" s="175">
        <v>539215.69</v>
      </c>
      <c r="L474" s="175">
        <v>534313.73</v>
      </c>
      <c r="M474" s="175">
        <v>529411.76</v>
      </c>
      <c r="N474" s="365"/>
      <c r="O474" s="370" t="s">
        <v>211</v>
      </c>
      <c r="P474" s="175">
        <v>583333.33</v>
      </c>
      <c r="Q474" s="175">
        <v>578431.37</v>
      </c>
      <c r="R474" s="175">
        <v>573529.41</v>
      </c>
      <c r="S474" s="175">
        <v>568627.45</v>
      </c>
      <c r="T474" s="175">
        <v>563725.49</v>
      </c>
      <c r="U474" s="175">
        <v>558823.53</v>
      </c>
      <c r="V474" s="175">
        <v>553921.57</v>
      </c>
      <c r="W474" s="175">
        <v>549019.61</v>
      </c>
      <c r="X474" s="175">
        <v>544117.65</v>
      </c>
      <c r="Y474" s="175">
        <v>539215.69</v>
      </c>
      <c r="Z474" s="175">
        <v>534313.73</v>
      </c>
      <c r="AA474" s="175">
        <v>529411.76</v>
      </c>
    </row>
    <row r="475" ht="13.5" customHeight="1">
      <c r="A475" s="188" t="s">
        <v>169</v>
      </c>
      <c r="B475" s="369">
        <v>12175.0</v>
      </c>
      <c r="C475" s="369">
        <v>12206.0</v>
      </c>
      <c r="D475" s="369">
        <v>12236.0</v>
      </c>
      <c r="E475" s="369">
        <v>12267.0</v>
      </c>
      <c r="F475" s="369">
        <v>12298.0</v>
      </c>
      <c r="G475" s="369">
        <v>12328.0</v>
      </c>
      <c r="H475" s="369">
        <v>12359.0</v>
      </c>
      <c r="I475" s="369">
        <v>12389.0</v>
      </c>
      <c r="J475" s="369">
        <v>12420.0</v>
      </c>
      <c r="K475" s="369">
        <v>12451.0</v>
      </c>
      <c r="L475" s="369">
        <v>12479.0</v>
      </c>
      <c r="M475" s="369">
        <v>12510.0</v>
      </c>
      <c r="N475" s="365"/>
      <c r="O475" s="188" t="s">
        <v>169</v>
      </c>
      <c r="P475" s="369">
        <v>12175.0</v>
      </c>
      <c r="Q475" s="369">
        <v>12206.0</v>
      </c>
      <c r="R475" s="369">
        <v>12236.0</v>
      </c>
      <c r="S475" s="369">
        <v>12267.0</v>
      </c>
      <c r="T475" s="369">
        <v>12298.0</v>
      </c>
      <c r="U475" s="369">
        <v>12328.0</v>
      </c>
      <c r="V475" s="369">
        <v>12359.0</v>
      </c>
      <c r="W475" s="369">
        <v>12389.0</v>
      </c>
      <c r="X475" s="369">
        <v>12420.0</v>
      </c>
      <c r="Y475" s="369">
        <v>12451.0</v>
      </c>
      <c r="Z475" s="369">
        <v>12479.0</v>
      </c>
      <c r="AA475" s="369">
        <v>12510.0</v>
      </c>
    </row>
    <row r="476" ht="13.5" customHeight="1">
      <c r="A476" s="370" t="s">
        <v>208</v>
      </c>
      <c r="B476" s="175">
        <v>4901.96</v>
      </c>
      <c r="C476" s="175">
        <v>4901.96</v>
      </c>
      <c r="D476" s="175">
        <v>4901.96</v>
      </c>
      <c r="E476" s="175">
        <v>4901.96</v>
      </c>
      <c r="F476" s="175">
        <v>4901.96</v>
      </c>
      <c r="G476" s="175">
        <v>4901.96</v>
      </c>
      <c r="H476" s="175">
        <v>4901.96</v>
      </c>
      <c r="I476" s="175">
        <v>4901.96</v>
      </c>
      <c r="J476" s="175">
        <v>4901.96</v>
      </c>
      <c r="K476" s="175">
        <v>4901.96</v>
      </c>
      <c r="L476" s="175">
        <v>4901.96</v>
      </c>
      <c r="M476" s="175">
        <v>4901.96</v>
      </c>
      <c r="N476" s="365"/>
      <c r="O476" s="370" t="s">
        <v>208</v>
      </c>
      <c r="P476" s="175">
        <v>4901.96</v>
      </c>
      <c r="Q476" s="175">
        <v>4901.96</v>
      </c>
      <c r="R476" s="175">
        <v>4901.96</v>
      </c>
      <c r="S476" s="175">
        <v>4901.96</v>
      </c>
      <c r="T476" s="175">
        <v>4901.96</v>
      </c>
      <c r="U476" s="175">
        <v>4901.96</v>
      </c>
      <c r="V476" s="175">
        <v>4901.96</v>
      </c>
      <c r="W476" s="175">
        <v>4901.96</v>
      </c>
      <c r="X476" s="175">
        <v>4901.96</v>
      </c>
      <c r="Y476" s="175">
        <v>4901.96</v>
      </c>
      <c r="Z476" s="175">
        <v>4901.96</v>
      </c>
      <c r="AA476" s="175">
        <v>4901.96</v>
      </c>
    </row>
    <row r="477" ht="13.5" customHeight="1">
      <c r="A477" s="370" t="s">
        <v>209</v>
      </c>
      <c r="B477" s="175">
        <v>966.18</v>
      </c>
      <c r="C477" s="175">
        <v>957.23</v>
      </c>
      <c r="D477" s="175">
        <v>948.28</v>
      </c>
      <c r="E477" s="175">
        <v>939.34</v>
      </c>
      <c r="F477" s="175">
        <v>930.39</v>
      </c>
      <c r="G477" s="175">
        <v>921.45</v>
      </c>
      <c r="H477" s="175">
        <v>912.5</v>
      </c>
      <c r="I477" s="175">
        <v>903.55</v>
      </c>
      <c r="J477" s="175">
        <v>894.61</v>
      </c>
      <c r="K477" s="175">
        <v>885.66</v>
      </c>
      <c r="L477" s="175">
        <v>876.72</v>
      </c>
      <c r="M477" s="175">
        <v>867.77</v>
      </c>
      <c r="N477" s="365"/>
      <c r="O477" s="370" t="s">
        <v>209</v>
      </c>
      <c r="P477" s="175">
        <v>966.18</v>
      </c>
      <c r="Q477" s="175">
        <v>957.23</v>
      </c>
      <c r="R477" s="175">
        <v>948.28</v>
      </c>
      <c r="S477" s="175">
        <v>939.34</v>
      </c>
      <c r="T477" s="175">
        <v>930.39</v>
      </c>
      <c r="U477" s="175">
        <v>921.45</v>
      </c>
      <c r="V477" s="175">
        <v>912.5</v>
      </c>
      <c r="W477" s="175">
        <v>903.55</v>
      </c>
      <c r="X477" s="175">
        <v>894.61</v>
      </c>
      <c r="Y477" s="175">
        <v>885.66</v>
      </c>
      <c r="Z477" s="175">
        <v>876.72</v>
      </c>
      <c r="AA477" s="175">
        <v>867.77</v>
      </c>
    </row>
    <row r="478" ht="13.5" customHeight="1">
      <c r="A478" s="370" t="s">
        <v>210</v>
      </c>
      <c r="B478" s="175">
        <v>5868.14</v>
      </c>
      <c r="C478" s="175">
        <v>5859.19</v>
      </c>
      <c r="D478" s="175">
        <v>5850.25</v>
      </c>
      <c r="E478" s="175">
        <v>5841.3</v>
      </c>
      <c r="F478" s="175">
        <v>5832.35</v>
      </c>
      <c r="G478" s="175">
        <v>5823.41</v>
      </c>
      <c r="H478" s="175">
        <v>5814.46</v>
      </c>
      <c r="I478" s="175">
        <v>5805.51</v>
      </c>
      <c r="J478" s="175">
        <v>5796.57</v>
      </c>
      <c r="K478" s="175">
        <v>5787.62</v>
      </c>
      <c r="L478" s="175">
        <v>5778.68</v>
      </c>
      <c r="M478" s="175">
        <v>5769.73</v>
      </c>
      <c r="N478" s="365"/>
      <c r="O478" s="370" t="s">
        <v>210</v>
      </c>
      <c r="P478" s="175">
        <v>5868.14</v>
      </c>
      <c r="Q478" s="175">
        <v>5859.19</v>
      </c>
      <c r="R478" s="175">
        <v>5850.25</v>
      </c>
      <c r="S478" s="175">
        <v>5841.3</v>
      </c>
      <c r="T478" s="175">
        <v>5832.35</v>
      </c>
      <c r="U478" s="175">
        <v>5823.41</v>
      </c>
      <c r="V478" s="175">
        <v>5814.46</v>
      </c>
      <c r="W478" s="175">
        <v>5805.51</v>
      </c>
      <c r="X478" s="175">
        <v>5796.57</v>
      </c>
      <c r="Y478" s="175">
        <v>5787.62</v>
      </c>
      <c r="Z478" s="175">
        <v>5778.68</v>
      </c>
      <c r="AA478" s="175">
        <v>5769.73</v>
      </c>
    </row>
    <row r="479" ht="13.5" customHeight="1">
      <c r="A479" s="370" t="s">
        <v>211</v>
      </c>
      <c r="B479" s="175">
        <v>524509.8</v>
      </c>
      <c r="C479" s="175">
        <v>519607.84</v>
      </c>
      <c r="D479" s="175">
        <v>514705.88</v>
      </c>
      <c r="E479" s="175">
        <v>509803.92</v>
      </c>
      <c r="F479" s="175">
        <v>504901.96</v>
      </c>
      <c r="G479" s="175">
        <v>500000.0</v>
      </c>
      <c r="H479" s="175">
        <v>495098.04</v>
      </c>
      <c r="I479" s="175">
        <v>490196.08</v>
      </c>
      <c r="J479" s="175">
        <v>485294.12</v>
      </c>
      <c r="K479" s="175">
        <v>480392.16</v>
      </c>
      <c r="L479" s="175">
        <v>475490.2</v>
      </c>
      <c r="M479" s="175">
        <v>470588.24</v>
      </c>
      <c r="N479" s="365"/>
      <c r="O479" s="370" t="s">
        <v>211</v>
      </c>
      <c r="P479" s="175">
        <v>524509.8</v>
      </c>
      <c r="Q479" s="175">
        <v>519607.84</v>
      </c>
      <c r="R479" s="175">
        <v>514705.88</v>
      </c>
      <c r="S479" s="175">
        <v>509803.92</v>
      </c>
      <c r="T479" s="175">
        <v>504901.96</v>
      </c>
      <c r="U479" s="175">
        <v>500000.0</v>
      </c>
      <c r="V479" s="175">
        <v>495098.04</v>
      </c>
      <c r="W479" s="175">
        <v>490196.08</v>
      </c>
      <c r="X479" s="175">
        <v>485294.12</v>
      </c>
      <c r="Y479" s="175">
        <v>480392.16</v>
      </c>
      <c r="Z479" s="175">
        <v>475490.2</v>
      </c>
      <c r="AA479" s="175">
        <v>470588.24</v>
      </c>
    </row>
    <row r="480" ht="13.5" customHeight="1">
      <c r="A480" s="188" t="s">
        <v>169</v>
      </c>
      <c r="B480" s="371">
        <v>12540.0</v>
      </c>
      <c r="C480" s="371">
        <v>12571.0</v>
      </c>
      <c r="D480" s="371">
        <v>12601.0</v>
      </c>
      <c r="E480" s="371">
        <v>12632.0</v>
      </c>
      <c r="F480" s="371">
        <v>12663.0</v>
      </c>
      <c r="G480" s="371">
        <v>12693.0</v>
      </c>
      <c r="H480" s="371">
        <v>12724.0</v>
      </c>
      <c r="I480" s="371">
        <v>12754.0</v>
      </c>
      <c r="J480" s="371">
        <v>12785.0</v>
      </c>
      <c r="K480" s="371">
        <v>12816.0</v>
      </c>
      <c r="L480" s="371">
        <v>12844.0</v>
      </c>
      <c r="M480" s="371">
        <v>12875.0</v>
      </c>
      <c r="N480" s="365"/>
      <c r="O480" s="188" t="s">
        <v>169</v>
      </c>
      <c r="P480" s="371">
        <v>12540.0</v>
      </c>
      <c r="Q480" s="371">
        <v>12571.0</v>
      </c>
      <c r="R480" s="371">
        <v>12601.0</v>
      </c>
      <c r="S480" s="371">
        <v>12632.0</v>
      </c>
      <c r="T480" s="371">
        <v>12663.0</v>
      </c>
      <c r="U480" s="371">
        <v>12693.0</v>
      </c>
      <c r="V480" s="371">
        <v>12724.0</v>
      </c>
      <c r="W480" s="371">
        <v>12754.0</v>
      </c>
      <c r="X480" s="371">
        <v>12785.0</v>
      </c>
      <c r="Y480" s="371">
        <v>12816.0</v>
      </c>
      <c r="Z480" s="371">
        <v>12844.0</v>
      </c>
      <c r="AA480" s="371">
        <v>12875.0</v>
      </c>
    </row>
    <row r="481" ht="13.5" customHeight="1">
      <c r="A481" s="370" t="s">
        <v>208</v>
      </c>
      <c r="B481" s="175">
        <v>4901.96</v>
      </c>
      <c r="C481" s="175">
        <v>4901.96</v>
      </c>
      <c r="D481" s="175">
        <v>4901.96</v>
      </c>
      <c r="E481" s="175">
        <v>4901.96</v>
      </c>
      <c r="F481" s="175">
        <v>4901.96</v>
      </c>
      <c r="G481" s="175">
        <v>4901.96</v>
      </c>
      <c r="H481" s="175">
        <v>4901.96</v>
      </c>
      <c r="I481" s="175">
        <v>4901.96</v>
      </c>
      <c r="J481" s="175">
        <v>4901.96</v>
      </c>
      <c r="K481" s="175">
        <v>4901.96</v>
      </c>
      <c r="L481" s="175">
        <v>4901.96</v>
      </c>
      <c r="M481" s="175">
        <v>4901.96</v>
      </c>
      <c r="N481" s="365"/>
      <c r="O481" s="370" t="s">
        <v>208</v>
      </c>
      <c r="P481" s="175">
        <v>4901.96</v>
      </c>
      <c r="Q481" s="175">
        <v>4901.96</v>
      </c>
      <c r="R481" s="175">
        <v>4901.96</v>
      </c>
      <c r="S481" s="175">
        <v>4901.96</v>
      </c>
      <c r="T481" s="175">
        <v>4901.96</v>
      </c>
      <c r="U481" s="175">
        <v>4901.96</v>
      </c>
      <c r="V481" s="175">
        <v>4901.96</v>
      </c>
      <c r="W481" s="175">
        <v>4901.96</v>
      </c>
      <c r="X481" s="175">
        <v>4901.96</v>
      </c>
      <c r="Y481" s="175">
        <v>4901.96</v>
      </c>
      <c r="Z481" s="175">
        <v>4901.96</v>
      </c>
      <c r="AA481" s="175">
        <v>4901.96</v>
      </c>
    </row>
    <row r="482" ht="13.5" customHeight="1">
      <c r="A482" s="370" t="s">
        <v>209</v>
      </c>
      <c r="B482" s="175">
        <v>858.82</v>
      </c>
      <c r="C482" s="175">
        <v>849.88</v>
      </c>
      <c r="D482" s="175">
        <v>840.93</v>
      </c>
      <c r="E482" s="175">
        <v>831.99</v>
      </c>
      <c r="F482" s="175">
        <v>823.04</v>
      </c>
      <c r="G482" s="175">
        <v>814.09</v>
      </c>
      <c r="H482" s="175">
        <v>805.15</v>
      </c>
      <c r="I482" s="175">
        <v>796.2</v>
      </c>
      <c r="J482" s="175">
        <v>787.25</v>
      </c>
      <c r="K482" s="175">
        <v>778.31</v>
      </c>
      <c r="L482" s="175">
        <v>769.36</v>
      </c>
      <c r="M482" s="175">
        <v>760.42</v>
      </c>
      <c r="N482" s="365"/>
      <c r="O482" s="370" t="s">
        <v>209</v>
      </c>
      <c r="P482" s="175">
        <v>858.82</v>
      </c>
      <c r="Q482" s="175">
        <v>849.88</v>
      </c>
      <c r="R482" s="175">
        <v>840.93</v>
      </c>
      <c r="S482" s="175">
        <v>831.99</v>
      </c>
      <c r="T482" s="175">
        <v>823.04</v>
      </c>
      <c r="U482" s="175">
        <v>814.09</v>
      </c>
      <c r="V482" s="175">
        <v>805.15</v>
      </c>
      <c r="W482" s="175">
        <v>796.2</v>
      </c>
      <c r="X482" s="175">
        <v>787.25</v>
      </c>
      <c r="Y482" s="175">
        <v>778.31</v>
      </c>
      <c r="Z482" s="175">
        <v>769.36</v>
      </c>
      <c r="AA482" s="175">
        <v>760.42</v>
      </c>
    </row>
    <row r="483" ht="13.5" customHeight="1">
      <c r="A483" s="370" t="s">
        <v>210</v>
      </c>
      <c r="B483" s="175">
        <v>5760.78</v>
      </c>
      <c r="C483" s="175">
        <v>5751.84</v>
      </c>
      <c r="D483" s="175">
        <v>5742.89</v>
      </c>
      <c r="E483" s="175">
        <v>5733.95</v>
      </c>
      <c r="F483" s="175">
        <v>5725.0</v>
      </c>
      <c r="G483" s="175">
        <v>5716.05</v>
      </c>
      <c r="H483" s="175">
        <v>5707.11</v>
      </c>
      <c r="I483" s="175">
        <v>5698.16</v>
      </c>
      <c r="J483" s="175">
        <v>5689.22</v>
      </c>
      <c r="K483" s="175">
        <v>5680.27</v>
      </c>
      <c r="L483" s="175">
        <v>5671.32</v>
      </c>
      <c r="M483" s="175">
        <v>5662.38</v>
      </c>
      <c r="N483" s="365"/>
      <c r="O483" s="370" t="s">
        <v>210</v>
      </c>
      <c r="P483" s="175">
        <v>5760.78</v>
      </c>
      <c r="Q483" s="175">
        <v>5751.84</v>
      </c>
      <c r="R483" s="175">
        <v>5742.89</v>
      </c>
      <c r="S483" s="175">
        <v>5733.95</v>
      </c>
      <c r="T483" s="175">
        <v>5725.0</v>
      </c>
      <c r="U483" s="175">
        <v>5716.05</v>
      </c>
      <c r="V483" s="175">
        <v>5707.11</v>
      </c>
      <c r="W483" s="175">
        <v>5698.16</v>
      </c>
      <c r="X483" s="175">
        <v>5689.22</v>
      </c>
      <c r="Y483" s="175">
        <v>5680.27</v>
      </c>
      <c r="Z483" s="175">
        <v>5671.32</v>
      </c>
      <c r="AA483" s="175">
        <v>5662.38</v>
      </c>
    </row>
    <row r="484" ht="13.5" customHeight="1">
      <c r="A484" s="370" t="s">
        <v>211</v>
      </c>
      <c r="B484" s="175">
        <v>465686.27</v>
      </c>
      <c r="C484" s="175">
        <v>460784.31</v>
      </c>
      <c r="D484" s="175">
        <v>455882.35</v>
      </c>
      <c r="E484" s="175">
        <v>450980.39</v>
      </c>
      <c r="F484" s="175">
        <v>446078.43</v>
      </c>
      <c r="G484" s="175">
        <v>441176.47</v>
      </c>
      <c r="H484" s="175">
        <v>436274.51</v>
      </c>
      <c r="I484" s="175">
        <v>431372.55</v>
      </c>
      <c r="J484" s="175">
        <v>426470.59</v>
      </c>
      <c r="K484" s="175">
        <v>421568.63</v>
      </c>
      <c r="L484" s="175">
        <v>416666.67</v>
      </c>
      <c r="M484" s="175">
        <v>411764.71</v>
      </c>
      <c r="N484" s="365"/>
      <c r="O484" s="370" t="s">
        <v>211</v>
      </c>
      <c r="P484" s="175">
        <v>465686.27</v>
      </c>
      <c r="Q484" s="175">
        <v>460784.31</v>
      </c>
      <c r="R484" s="175">
        <v>455882.35</v>
      </c>
      <c r="S484" s="175">
        <v>450980.39</v>
      </c>
      <c r="T484" s="175">
        <v>446078.43</v>
      </c>
      <c r="U484" s="175">
        <v>441176.47</v>
      </c>
      <c r="V484" s="175">
        <v>436274.51</v>
      </c>
      <c r="W484" s="175">
        <v>431372.55</v>
      </c>
      <c r="X484" s="175">
        <v>426470.59</v>
      </c>
      <c r="Y484" s="175">
        <v>421568.63</v>
      </c>
      <c r="Z484" s="175">
        <v>416666.67</v>
      </c>
      <c r="AA484" s="175">
        <v>411764.71</v>
      </c>
    </row>
    <row r="485" ht="13.5" customHeight="1">
      <c r="A485" s="188" t="s">
        <v>169</v>
      </c>
      <c r="B485" s="369">
        <v>11079.0</v>
      </c>
      <c r="C485" s="369">
        <v>11110.0</v>
      </c>
      <c r="D485" s="369">
        <v>11140.0</v>
      </c>
      <c r="E485" s="369">
        <v>11171.0</v>
      </c>
      <c r="F485" s="369">
        <v>11202.0</v>
      </c>
      <c r="G485" s="369">
        <v>11232.0</v>
      </c>
      <c r="H485" s="369">
        <v>11263.0</v>
      </c>
      <c r="I485" s="369">
        <v>11293.0</v>
      </c>
      <c r="J485" s="369">
        <v>11324.0</v>
      </c>
      <c r="K485" s="369">
        <v>11355.0</v>
      </c>
      <c r="L485" s="369">
        <v>11383.0</v>
      </c>
      <c r="M485" s="369">
        <v>11414.0</v>
      </c>
      <c r="N485" s="365"/>
      <c r="O485" s="188" t="s">
        <v>169</v>
      </c>
      <c r="P485" s="369">
        <v>11079.0</v>
      </c>
      <c r="Q485" s="369">
        <v>11110.0</v>
      </c>
      <c r="R485" s="369">
        <v>11140.0</v>
      </c>
      <c r="S485" s="369">
        <v>11171.0</v>
      </c>
      <c r="T485" s="369">
        <v>11202.0</v>
      </c>
      <c r="U485" s="369">
        <v>11232.0</v>
      </c>
      <c r="V485" s="369">
        <v>11263.0</v>
      </c>
      <c r="W485" s="369">
        <v>11293.0</v>
      </c>
      <c r="X485" s="369">
        <v>11324.0</v>
      </c>
      <c r="Y485" s="369">
        <v>11355.0</v>
      </c>
      <c r="Z485" s="369">
        <v>11383.0</v>
      </c>
      <c r="AA485" s="369">
        <v>11414.0</v>
      </c>
    </row>
    <row r="486" ht="13.5" customHeight="1">
      <c r="A486" s="370" t="s">
        <v>208</v>
      </c>
      <c r="B486" s="175">
        <v>4901.96</v>
      </c>
      <c r="C486" s="175">
        <v>4901.96</v>
      </c>
      <c r="D486" s="175">
        <v>4901.96</v>
      </c>
      <c r="E486" s="175">
        <v>4901.96</v>
      </c>
      <c r="F486" s="175">
        <v>4901.96</v>
      </c>
      <c r="G486" s="175">
        <v>4901.96</v>
      </c>
      <c r="H486" s="175">
        <v>4901.96</v>
      </c>
      <c r="I486" s="175">
        <v>4901.96</v>
      </c>
      <c r="J486" s="175">
        <v>4901.96</v>
      </c>
      <c r="K486" s="175">
        <v>4901.96</v>
      </c>
      <c r="L486" s="175">
        <v>4901.96</v>
      </c>
      <c r="M486" s="175">
        <v>4901.96</v>
      </c>
      <c r="N486" s="365"/>
      <c r="O486" s="370" t="s">
        <v>208</v>
      </c>
      <c r="P486" s="175">
        <v>4901.96</v>
      </c>
      <c r="Q486" s="175">
        <v>4901.96</v>
      </c>
      <c r="R486" s="175">
        <v>4901.96</v>
      </c>
      <c r="S486" s="175">
        <v>4901.96</v>
      </c>
      <c r="T486" s="175">
        <v>4901.96</v>
      </c>
      <c r="U486" s="175">
        <v>4901.96</v>
      </c>
      <c r="V486" s="175">
        <v>4901.96</v>
      </c>
      <c r="W486" s="175">
        <v>4901.96</v>
      </c>
      <c r="X486" s="175">
        <v>4901.96</v>
      </c>
      <c r="Y486" s="175">
        <v>4901.96</v>
      </c>
      <c r="Z486" s="175">
        <v>4901.96</v>
      </c>
      <c r="AA486" s="175">
        <v>4901.96</v>
      </c>
    </row>
    <row r="487" ht="13.5" customHeight="1">
      <c r="A487" s="370" t="s">
        <v>209</v>
      </c>
      <c r="B487" s="175">
        <v>1288.24</v>
      </c>
      <c r="C487" s="175">
        <v>1279.29</v>
      </c>
      <c r="D487" s="175">
        <v>1270.34</v>
      </c>
      <c r="E487" s="175">
        <v>1261.4</v>
      </c>
      <c r="F487" s="175">
        <v>1252.45</v>
      </c>
      <c r="G487" s="175">
        <v>1243.5</v>
      </c>
      <c r="H487" s="175">
        <v>1234.56</v>
      </c>
      <c r="I487" s="175">
        <v>1225.61</v>
      </c>
      <c r="J487" s="175">
        <v>1216.67</v>
      </c>
      <c r="K487" s="175">
        <v>1207.72</v>
      </c>
      <c r="L487" s="175">
        <v>1198.77</v>
      </c>
      <c r="M487" s="175">
        <v>1189.83</v>
      </c>
      <c r="N487" s="365"/>
      <c r="O487" s="370" t="s">
        <v>209</v>
      </c>
      <c r="P487" s="175">
        <v>1288.24</v>
      </c>
      <c r="Q487" s="175">
        <v>1279.29</v>
      </c>
      <c r="R487" s="175">
        <v>1270.34</v>
      </c>
      <c r="S487" s="175">
        <v>1261.4</v>
      </c>
      <c r="T487" s="175">
        <v>1252.45</v>
      </c>
      <c r="U487" s="175">
        <v>1243.5</v>
      </c>
      <c r="V487" s="175">
        <v>1234.56</v>
      </c>
      <c r="W487" s="175">
        <v>1225.61</v>
      </c>
      <c r="X487" s="175">
        <v>1216.67</v>
      </c>
      <c r="Y487" s="175">
        <v>1207.72</v>
      </c>
      <c r="Z487" s="175">
        <v>1198.77</v>
      </c>
      <c r="AA487" s="175">
        <v>1189.83</v>
      </c>
    </row>
    <row r="488" ht="13.5" customHeight="1">
      <c r="A488" s="370" t="s">
        <v>210</v>
      </c>
      <c r="B488" s="175">
        <v>6190.2</v>
      </c>
      <c r="C488" s="175">
        <v>6181.25</v>
      </c>
      <c r="D488" s="175">
        <v>6172.3</v>
      </c>
      <c r="E488" s="175">
        <v>6163.36</v>
      </c>
      <c r="F488" s="175">
        <v>6154.41</v>
      </c>
      <c r="G488" s="175">
        <v>6145.47</v>
      </c>
      <c r="H488" s="175">
        <v>6136.52</v>
      </c>
      <c r="I488" s="175">
        <v>6127.57</v>
      </c>
      <c r="J488" s="175">
        <v>6118.63</v>
      </c>
      <c r="K488" s="175">
        <v>6109.68</v>
      </c>
      <c r="L488" s="175">
        <v>6100.74</v>
      </c>
      <c r="M488" s="175">
        <v>6091.79</v>
      </c>
      <c r="N488" s="365"/>
      <c r="O488" s="370" t="s">
        <v>210</v>
      </c>
      <c r="P488" s="175">
        <v>6190.2</v>
      </c>
      <c r="Q488" s="175">
        <v>6181.25</v>
      </c>
      <c r="R488" s="175">
        <v>6172.3</v>
      </c>
      <c r="S488" s="175">
        <v>6163.36</v>
      </c>
      <c r="T488" s="175">
        <v>6154.41</v>
      </c>
      <c r="U488" s="175">
        <v>6145.47</v>
      </c>
      <c r="V488" s="175">
        <v>6136.52</v>
      </c>
      <c r="W488" s="175">
        <v>6127.57</v>
      </c>
      <c r="X488" s="175">
        <v>6118.63</v>
      </c>
      <c r="Y488" s="175">
        <v>6109.68</v>
      </c>
      <c r="Z488" s="175">
        <v>6100.74</v>
      </c>
      <c r="AA488" s="175">
        <v>6091.79</v>
      </c>
    </row>
    <row r="489" ht="13.5" customHeight="1">
      <c r="A489" s="370" t="s">
        <v>211</v>
      </c>
      <c r="B489" s="175">
        <v>700980.39</v>
      </c>
      <c r="C489" s="175">
        <v>696078.43</v>
      </c>
      <c r="D489" s="175">
        <v>691176.47</v>
      </c>
      <c r="E489" s="175">
        <v>686274.51</v>
      </c>
      <c r="F489" s="175">
        <v>681372.55</v>
      </c>
      <c r="G489" s="175">
        <v>676470.59</v>
      </c>
      <c r="H489" s="175">
        <v>671568.63</v>
      </c>
      <c r="I489" s="175">
        <v>666666.67</v>
      </c>
      <c r="J489" s="175">
        <v>661764.71</v>
      </c>
      <c r="K489" s="175">
        <v>656862.75</v>
      </c>
      <c r="L489" s="175">
        <v>651960.78</v>
      </c>
      <c r="M489" s="175">
        <v>647058.82</v>
      </c>
      <c r="N489" s="365"/>
      <c r="O489" s="370" t="s">
        <v>211</v>
      </c>
      <c r="P489" s="175">
        <v>700980.39</v>
      </c>
      <c r="Q489" s="175">
        <v>696078.43</v>
      </c>
      <c r="R489" s="175">
        <v>691176.47</v>
      </c>
      <c r="S489" s="175">
        <v>686274.51</v>
      </c>
      <c r="T489" s="175">
        <v>681372.55</v>
      </c>
      <c r="U489" s="175">
        <v>676470.59</v>
      </c>
      <c r="V489" s="175">
        <v>671568.63</v>
      </c>
      <c r="W489" s="175">
        <v>666666.67</v>
      </c>
      <c r="X489" s="175">
        <v>661764.71</v>
      </c>
      <c r="Y489" s="175">
        <v>656862.75</v>
      </c>
      <c r="Z489" s="175">
        <v>651960.78</v>
      </c>
      <c r="AA489" s="175">
        <v>647058.82</v>
      </c>
    </row>
    <row r="490" ht="13.5" customHeight="1">
      <c r="A490" s="188" t="s">
        <v>169</v>
      </c>
      <c r="B490" s="369">
        <v>11444.0</v>
      </c>
      <c r="C490" s="369">
        <v>11475.0</v>
      </c>
      <c r="D490" s="369">
        <v>11505.0</v>
      </c>
      <c r="E490" s="369">
        <v>11536.0</v>
      </c>
      <c r="F490" s="369">
        <v>11567.0</v>
      </c>
      <c r="G490" s="369">
        <v>11597.0</v>
      </c>
      <c r="H490" s="369">
        <v>11628.0</v>
      </c>
      <c r="I490" s="369">
        <v>11658.0</v>
      </c>
      <c r="J490" s="369">
        <v>11689.0</v>
      </c>
      <c r="K490" s="369">
        <v>11720.0</v>
      </c>
      <c r="L490" s="369">
        <v>11749.0</v>
      </c>
      <c r="M490" s="369">
        <v>11780.0</v>
      </c>
      <c r="N490" s="365"/>
      <c r="O490" s="188" t="s">
        <v>169</v>
      </c>
      <c r="P490" s="369">
        <v>11444.0</v>
      </c>
      <c r="Q490" s="369">
        <v>11475.0</v>
      </c>
      <c r="R490" s="369">
        <v>11505.0</v>
      </c>
      <c r="S490" s="369">
        <v>11536.0</v>
      </c>
      <c r="T490" s="369">
        <v>11567.0</v>
      </c>
      <c r="U490" s="369">
        <v>11597.0</v>
      </c>
      <c r="V490" s="369">
        <v>11628.0</v>
      </c>
      <c r="W490" s="369">
        <v>11658.0</v>
      </c>
      <c r="X490" s="369">
        <v>11689.0</v>
      </c>
      <c r="Y490" s="369">
        <v>11720.0</v>
      </c>
      <c r="Z490" s="369">
        <v>11749.0</v>
      </c>
      <c r="AA490" s="369">
        <v>11780.0</v>
      </c>
    </row>
    <row r="491" ht="13.5" customHeight="1">
      <c r="A491" s="370" t="s">
        <v>208</v>
      </c>
      <c r="B491" s="175">
        <v>4901.96</v>
      </c>
      <c r="C491" s="175">
        <v>4901.96</v>
      </c>
      <c r="D491" s="175">
        <v>4901.96</v>
      </c>
      <c r="E491" s="175">
        <v>4901.96</v>
      </c>
      <c r="F491" s="175">
        <v>4901.96</v>
      </c>
      <c r="G491" s="175">
        <v>4901.96</v>
      </c>
      <c r="H491" s="175">
        <v>4901.96</v>
      </c>
      <c r="I491" s="175">
        <v>4901.96</v>
      </c>
      <c r="J491" s="175">
        <v>4901.96</v>
      </c>
      <c r="K491" s="175">
        <v>4901.96</v>
      </c>
      <c r="L491" s="175">
        <v>4901.96</v>
      </c>
      <c r="M491" s="175">
        <v>4901.96</v>
      </c>
      <c r="N491" s="365"/>
      <c r="O491" s="370" t="s">
        <v>208</v>
      </c>
      <c r="P491" s="175">
        <v>4901.96</v>
      </c>
      <c r="Q491" s="175">
        <v>4901.96</v>
      </c>
      <c r="R491" s="175">
        <v>4901.96</v>
      </c>
      <c r="S491" s="175">
        <v>4901.96</v>
      </c>
      <c r="T491" s="175">
        <v>4901.96</v>
      </c>
      <c r="U491" s="175">
        <v>4901.96</v>
      </c>
      <c r="V491" s="175">
        <v>4901.96</v>
      </c>
      <c r="W491" s="175">
        <v>4901.96</v>
      </c>
      <c r="X491" s="175">
        <v>4901.96</v>
      </c>
      <c r="Y491" s="175">
        <v>4901.96</v>
      </c>
      <c r="Z491" s="175">
        <v>4901.96</v>
      </c>
      <c r="AA491" s="175">
        <v>4901.96</v>
      </c>
    </row>
    <row r="492" ht="13.5" customHeight="1">
      <c r="A492" s="370" t="s">
        <v>209</v>
      </c>
      <c r="B492" s="175">
        <v>1180.88</v>
      </c>
      <c r="C492" s="175">
        <v>1171.94</v>
      </c>
      <c r="D492" s="175">
        <v>1162.99</v>
      </c>
      <c r="E492" s="175">
        <v>1154.04</v>
      </c>
      <c r="F492" s="175">
        <v>1145.1</v>
      </c>
      <c r="G492" s="175">
        <v>1136.15</v>
      </c>
      <c r="H492" s="175">
        <v>1127.21</v>
      </c>
      <c r="I492" s="175">
        <v>1118.26</v>
      </c>
      <c r="J492" s="175">
        <v>1109.31</v>
      </c>
      <c r="K492" s="175">
        <v>1100.37</v>
      </c>
      <c r="L492" s="175">
        <v>1091.42</v>
      </c>
      <c r="M492" s="175">
        <v>1082.48</v>
      </c>
      <c r="N492" s="365"/>
      <c r="O492" s="370" t="s">
        <v>209</v>
      </c>
      <c r="P492" s="175">
        <v>1180.88</v>
      </c>
      <c r="Q492" s="175">
        <v>1171.94</v>
      </c>
      <c r="R492" s="175">
        <v>1162.99</v>
      </c>
      <c r="S492" s="175">
        <v>1154.04</v>
      </c>
      <c r="T492" s="175">
        <v>1145.1</v>
      </c>
      <c r="U492" s="175">
        <v>1136.15</v>
      </c>
      <c r="V492" s="175">
        <v>1127.21</v>
      </c>
      <c r="W492" s="175">
        <v>1118.26</v>
      </c>
      <c r="X492" s="175">
        <v>1109.31</v>
      </c>
      <c r="Y492" s="175">
        <v>1100.37</v>
      </c>
      <c r="Z492" s="175">
        <v>1091.42</v>
      </c>
      <c r="AA492" s="175">
        <v>1082.48</v>
      </c>
    </row>
    <row r="493" ht="13.5" customHeight="1">
      <c r="A493" s="370" t="s">
        <v>210</v>
      </c>
      <c r="B493" s="175">
        <v>6082.84</v>
      </c>
      <c r="C493" s="175">
        <v>6073.9</v>
      </c>
      <c r="D493" s="175">
        <v>6064.95</v>
      </c>
      <c r="E493" s="175">
        <v>6056.0</v>
      </c>
      <c r="F493" s="175">
        <v>6047.06</v>
      </c>
      <c r="G493" s="175">
        <v>6038.11</v>
      </c>
      <c r="H493" s="175">
        <v>6029.17</v>
      </c>
      <c r="I493" s="175">
        <v>6020.22</v>
      </c>
      <c r="J493" s="175">
        <v>6011.27</v>
      </c>
      <c r="K493" s="175">
        <v>6002.33</v>
      </c>
      <c r="L493" s="175">
        <v>5993.38</v>
      </c>
      <c r="M493" s="175">
        <v>5984.44</v>
      </c>
      <c r="N493" s="365"/>
      <c r="O493" s="370" t="s">
        <v>210</v>
      </c>
      <c r="P493" s="175">
        <v>6082.84</v>
      </c>
      <c r="Q493" s="175">
        <v>6073.9</v>
      </c>
      <c r="R493" s="175">
        <v>6064.95</v>
      </c>
      <c r="S493" s="175">
        <v>6056.0</v>
      </c>
      <c r="T493" s="175">
        <v>6047.06</v>
      </c>
      <c r="U493" s="175">
        <v>6038.11</v>
      </c>
      <c r="V493" s="175">
        <v>6029.17</v>
      </c>
      <c r="W493" s="175">
        <v>6020.22</v>
      </c>
      <c r="X493" s="175">
        <v>6011.27</v>
      </c>
      <c r="Y493" s="175">
        <v>6002.33</v>
      </c>
      <c r="Z493" s="175">
        <v>5993.38</v>
      </c>
      <c r="AA493" s="175">
        <v>5984.44</v>
      </c>
    </row>
    <row r="494" ht="13.5" customHeight="1">
      <c r="A494" s="370" t="s">
        <v>211</v>
      </c>
      <c r="B494" s="175">
        <v>642156.86</v>
      </c>
      <c r="C494" s="175">
        <v>637254.9</v>
      </c>
      <c r="D494" s="175">
        <v>632352.94</v>
      </c>
      <c r="E494" s="175">
        <v>627450.98</v>
      </c>
      <c r="F494" s="175">
        <v>622549.02</v>
      </c>
      <c r="G494" s="175">
        <v>617647.06</v>
      </c>
      <c r="H494" s="175">
        <v>612745.1</v>
      </c>
      <c r="I494" s="175">
        <v>607843.14</v>
      </c>
      <c r="J494" s="175">
        <v>602941.18</v>
      </c>
      <c r="K494" s="175">
        <v>598039.22</v>
      </c>
      <c r="L494" s="175">
        <v>593137.25</v>
      </c>
      <c r="M494" s="175">
        <v>588235.29</v>
      </c>
      <c r="N494" s="365"/>
      <c r="O494" s="370" t="s">
        <v>211</v>
      </c>
      <c r="P494" s="175">
        <v>642156.86</v>
      </c>
      <c r="Q494" s="175">
        <v>637254.9</v>
      </c>
      <c r="R494" s="175">
        <v>632352.94</v>
      </c>
      <c r="S494" s="175">
        <v>627450.98</v>
      </c>
      <c r="T494" s="175">
        <v>622549.02</v>
      </c>
      <c r="U494" s="175">
        <v>617647.06</v>
      </c>
      <c r="V494" s="175">
        <v>612745.1</v>
      </c>
      <c r="W494" s="175">
        <v>607843.14</v>
      </c>
      <c r="X494" s="175">
        <v>602941.18</v>
      </c>
      <c r="Y494" s="175">
        <v>598039.22</v>
      </c>
      <c r="Z494" s="175">
        <v>593137.25</v>
      </c>
      <c r="AA494" s="175">
        <v>588235.29</v>
      </c>
    </row>
    <row r="495" ht="13.5" customHeight="1">
      <c r="A495" s="188" t="s">
        <v>169</v>
      </c>
      <c r="B495" s="369">
        <v>11810.0</v>
      </c>
      <c r="C495" s="369">
        <v>11841.0</v>
      </c>
      <c r="D495" s="369">
        <v>11871.0</v>
      </c>
      <c r="E495" s="369">
        <v>11902.0</v>
      </c>
      <c r="F495" s="369">
        <v>11933.0</v>
      </c>
      <c r="G495" s="369">
        <v>11963.0</v>
      </c>
      <c r="H495" s="369">
        <v>11994.0</v>
      </c>
      <c r="I495" s="369">
        <v>12024.0</v>
      </c>
      <c r="J495" s="369">
        <v>12055.0</v>
      </c>
      <c r="K495" s="369">
        <v>12086.0</v>
      </c>
      <c r="L495" s="369">
        <v>12114.0</v>
      </c>
      <c r="M495" s="369">
        <v>12145.0</v>
      </c>
      <c r="N495" s="365"/>
      <c r="O495" s="188" t="s">
        <v>169</v>
      </c>
      <c r="P495" s="369">
        <v>11810.0</v>
      </c>
      <c r="Q495" s="369">
        <v>11841.0</v>
      </c>
      <c r="R495" s="369">
        <v>11871.0</v>
      </c>
      <c r="S495" s="369">
        <v>11902.0</v>
      </c>
      <c r="T495" s="369">
        <v>11933.0</v>
      </c>
      <c r="U495" s="369">
        <v>11963.0</v>
      </c>
      <c r="V495" s="369">
        <v>11994.0</v>
      </c>
      <c r="W495" s="369">
        <v>12024.0</v>
      </c>
      <c r="X495" s="369">
        <v>12055.0</v>
      </c>
      <c r="Y495" s="369">
        <v>12086.0</v>
      </c>
      <c r="Z495" s="369">
        <v>12114.0</v>
      </c>
      <c r="AA495" s="369">
        <v>12145.0</v>
      </c>
    </row>
    <row r="496" ht="13.5" customHeight="1">
      <c r="A496" s="370" t="s">
        <v>208</v>
      </c>
      <c r="B496" s="175">
        <v>4901.96</v>
      </c>
      <c r="C496" s="175">
        <v>4901.96</v>
      </c>
      <c r="D496" s="175">
        <v>4901.96</v>
      </c>
      <c r="E496" s="175">
        <v>4901.96</v>
      </c>
      <c r="F496" s="175">
        <v>4901.96</v>
      </c>
      <c r="G496" s="175">
        <v>4901.96</v>
      </c>
      <c r="H496" s="175">
        <v>4901.96</v>
      </c>
      <c r="I496" s="175">
        <v>4901.96</v>
      </c>
      <c r="J496" s="175">
        <v>4901.96</v>
      </c>
      <c r="K496" s="175">
        <v>4901.96</v>
      </c>
      <c r="L496" s="175">
        <v>4901.96</v>
      </c>
      <c r="M496" s="175">
        <v>4901.96</v>
      </c>
      <c r="N496" s="365"/>
      <c r="O496" s="370" t="s">
        <v>208</v>
      </c>
      <c r="P496" s="175">
        <v>4901.96</v>
      </c>
      <c r="Q496" s="175">
        <v>4901.96</v>
      </c>
      <c r="R496" s="175">
        <v>4901.96</v>
      </c>
      <c r="S496" s="175">
        <v>4901.96</v>
      </c>
      <c r="T496" s="175">
        <v>4901.96</v>
      </c>
      <c r="U496" s="175">
        <v>4901.96</v>
      </c>
      <c r="V496" s="175">
        <v>4901.96</v>
      </c>
      <c r="W496" s="175">
        <v>4901.96</v>
      </c>
      <c r="X496" s="175">
        <v>4901.96</v>
      </c>
      <c r="Y496" s="175">
        <v>4901.96</v>
      </c>
      <c r="Z496" s="175">
        <v>4901.96</v>
      </c>
      <c r="AA496" s="175">
        <v>4901.96</v>
      </c>
    </row>
    <row r="497" ht="13.5" customHeight="1">
      <c r="A497" s="370" t="s">
        <v>209</v>
      </c>
      <c r="B497" s="175">
        <v>1073.53</v>
      </c>
      <c r="C497" s="175">
        <v>1064.58</v>
      </c>
      <c r="D497" s="175">
        <v>1055.64</v>
      </c>
      <c r="E497" s="175">
        <v>1046.69</v>
      </c>
      <c r="F497" s="175">
        <v>1037.75</v>
      </c>
      <c r="G497" s="175">
        <v>1028.8</v>
      </c>
      <c r="H497" s="175">
        <v>1019.85</v>
      </c>
      <c r="I497" s="175">
        <v>1010.91</v>
      </c>
      <c r="J497" s="175">
        <v>1001.96</v>
      </c>
      <c r="K497" s="175">
        <v>993.01</v>
      </c>
      <c r="L497" s="175">
        <v>984.07</v>
      </c>
      <c r="M497" s="175">
        <v>975.12</v>
      </c>
      <c r="N497" s="365"/>
      <c r="O497" s="370" t="s">
        <v>209</v>
      </c>
      <c r="P497" s="175">
        <v>1073.53</v>
      </c>
      <c r="Q497" s="175">
        <v>1064.58</v>
      </c>
      <c r="R497" s="175">
        <v>1055.64</v>
      </c>
      <c r="S497" s="175">
        <v>1046.69</v>
      </c>
      <c r="T497" s="175">
        <v>1037.75</v>
      </c>
      <c r="U497" s="175">
        <v>1028.8</v>
      </c>
      <c r="V497" s="175">
        <v>1019.85</v>
      </c>
      <c r="W497" s="175">
        <v>1010.91</v>
      </c>
      <c r="X497" s="175">
        <v>1001.96</v>
      </c>
      <c r="Y497" s="175">
        <v>993.01</v>
      </c>
      <c r="Z497" s="175">
        <v>984.07</v>
      </c>
      <c r="AA497" s="175">
        <v>975.12</v>
      </c>
    </row>
    <row r="498" ht="13.5" customHeight="1">
      <c r="A498" s="370" t="s">
        <v>210</v>
      </c>
      <c r="B498" s="175">
        <v>5975.49</v>
      </c>
      <c r="C498" s="175">
        <v>5966.54</v>
      </c>
      <c r="D498" s="175">
        <v>5957.6</v>
      </c>
      <c r="E498" s="175">
        <v>5948.65</v>
      </c>
      <c r="F498" s="175">
        <v>5939.71</v>
      </c>
      <c r="G498" s="175">
        <v>5930.76</v>
      </c>
      <c r="H498" s="175">
        <v>5921.81</v>
      </c>
      <c r="I498" s="175">
        <v>5912.87</v>
      </c>
      <c r="J498" s="175">
        <v>5903.92</v>
      </c>
      <c r="K498" s="175">
        <v>5894.98</v>
      </c>
      <c r="L498" s="175">
        <v>5886.03</v>
      </c>
      <c r="M498" s="175">
        <v>5877.08</v>
      </c>
      <c r="N498" s="365"/>
      <c r="O498" s="370" t="s">
        <v>210</v>
      </c>
      <c r="P498" s="175">
        <v>5975.49</v>
      </c>
      <c r="Q498" s="175">
        <v>5966.54</v>
      </c>
      <c r="R498" s="175">
        <v>5957.6</v>
      </c>
      <c r="S498" s="175">
        <v>5948.65</v>
      </c>
      <c r="T498" s="175">
        <v>5939.71</v>
      </c>
      <c r="U498" s="175">
        <v>5930.76</v>
      </c>
      <c r="V498" s="175">
        <v>5921.81</v>
      </c>
      <c r="W498" s="175">
        <v>5912.87</v>
      </c>
      <c r="X498" s="175">
        <v>5903.92</v>
      </c>
      <c r="Y498" s="175">
        <v>5894.98</v>
      </c>
      <c r="Z498" s="175">
        <v>5886.03</v>
      </c>
      <c r="AA498" s="175">
        <v>5877.08</v>
      </c>
    </row>
    <row r="499" ht="13.5" customHeight="1">
      <c r="A499" s="370" t="s">
        <v>211</v>
      </c>
      <c r="B499" s="175">
        <v>583333.33</v>
      </c>
      <c r="C499" s="175">
        <v>578431.37</v>
      </c>
      <c r="D499" s="175">
        <v>573529.41</v>
      </c>
      <c r="E499" s="175">
        <v>568627.45</v>
      </c>
      <c r="F499" s="175">
        <v>563725.49</v>
      </c>
      <c r="G499" s="175">
        <v>558823.53</v>
      </c>
      <c r="H499" s="175">
        <v>553921.57</v>
      </c>
      <c r="I499" s="175">
        <v>549019.61</v>
      </c>
      <c r="J499" s="175">
        <v>544117.65</v>
      </c>
      <c r="K499" s="175">
        <v>539215.69</v>
      </c>
      <c r="L499" s="175">
        <v>534313.73</v>
      </c>
      <c r="M499" s="175">
        <v>529411.76</v>
      </c>
      <c r="N499" s="365"/>
      <c r="O499" s="370" t="s">
        <v>211</v>
      </c>
      <c r="P499" s="175">
        <v>583333.33</v>
      </c>
      <c r="Q499" s="175">
        <v>578431.37</v>
      </c>
      <c r="R499" s="175">
        <v>573529.41</v>
      </c>
      <c r="S499" s="175">
        <v>568627.45</v>
      </c>
      <c r="T499" s="175">
        <v>563725.49</v>
      </c>
      <c r="U499" s="175">
        <v>558823.53</v>
      </c>
      <c r="V499" s="175">
        <v>553921.57</v>
      </c>
      <c r="W499" s="175">
        <v>549019.61</v>
      </c>
      <c r="X499" s="175">
        <v>544117.65</v>
      </c>
      <c r="Y499" s="175">
        <v>539215.69</v>
      </c>
      <c r="Z499" s="175">
        <v>534313.73</v>
      </c>
      <c r="AA499" s="175">
        <v>529411.76</v>
      </c>
    </row>
    <row r="500" ht="13.5" customHeight="1">
      <c r="A500" s="188" t="s">
        <v>169</v>
      </c>
      <c r="B500" s="369">
        <v>12175.0</v>
      </c>
      <c r="C500" s="369">
        <v>12206.0</v>
      </c>
      <c r="D500" s="369">
        <v>12236.0</v>
      </c>
      <c r="E500" s="369">
        <v>12267.0</v>
      </c>
      <c r="F500" s="369">
        <v>12298.0</v>
      </c>
      <c r="G500" s="369">
        <v>12328.0</v>
      </c>
      <c r="H500" s="369">
        <v>12359.0</v>
      </c>
      <c r="I500" s="369">
        <v>12389.0</v>
      </c>
      <c r="J500" s="369">
        <v>12420.0</v>
      </c>
      <c r="K500" s="369">
        <v>12451.0</v>
      </c>
      <c r="L500" s="369">
        <v>12479.0</v>
      </c>
      <c r="M500" s="369">
        <v>12510.0</v>
      </c>
      <c r="N500" s="365"/>
      <c r="O500" s="188" t="s">
        <v>169</v>
      </c>
      <c r="P500" s="369">
        <v>12175.0</v>
      </c>
      <c r="Q500" s="369">
        <v>12206.0</v>
      </c>
      <c r="R500" s="369">
        <v>12236.0</v>
      </c>
      <c r="S500" s="369">
        <v>12267.0</v>
      </c>
      <c r="T500" s="369">
        <v>12298.0</v>
      </c>
      <c r="U500" s="369">
        <v>12328.0</v>
      </c>
      <c r="V500" s="369">
        <v>12359.0</v>
      </c>
      <c r="W500" s="369">
        <v>12389.0</v>
      </c>
      <c r="X500" s="369">
        <v>12420.0</v>
      </c>
      <c r="Y500" s="369">
        <v>12451.0</v>
      </c>
      <c r="Z500" s="369">
        <v>12479.0</v>
      </c>
      <c r="AA500" s="369">
        <v>12510.0</v>
      </c>
    </row>
    <row r="501" ht="13.5" customHeight="1">
      <c r="A501" s="370" t="s">
        <v>208</v>
      </c>
      <c r="B501" s="175">
        <v>4901.96</v>
      </c>
      <c r="C501" s="175">
        <v>4901.96</v>
      </c>
      <c r="D501" s="175">
        <v>4901.96</v>
      </c>
      <c r="E501" s="175">
        <v>4901.96</v>
      </c>
      <c r="F501" s="175">
        <v>4901.96</v>
      </c>
      <c r="G501" s="175">
        <v>4901.96</v>
      </c>
      <c r="H501" s="175">
        <v>4901.96</v>
      </c>
      <c r="I501" s="175">
        <v>4901.96</v>
      </c>
      <c r="J501" s="175">
        <v>4901.96</v>
      </c>
      <c r="K501" s="175">
        <v>4901.96</v>
      </c>
      <c r="L501" s="175">
        <v>4901.96</v>
      </c>
      <c r="M501" s="175">
        <v>4901.96</v>
      </c>
      <c r="N501" s="365"/>
      <c r="O501" s="370" t="s">
        <v>208</v>
      </c>
      <c r="P501" s="175">
        <v>4901.96</v>
      </c>
      <c r="Q501" s="175">
        <v>4901.96</v>
      </c>
      <c r="R501" s="175">
        <v>4901.96</v>
      </c>
      <c r="S501" s="175">
        <v>4901.96</v>
      </c>
      <c r="T501" s="175">
        <v>4901.96</v>
      </c>
      <c r="U501" s="175">
        <v>4901.96</v>
      </c>
      <c r="V501" s="175">
        <v>4901.96</v>
      </c>
      <c r="W501" s="175">
        <v>4901.96</v>
      </c>
      <c r="X501" s="175">
        <v>4901.96</v>
      </c>
      <c r="Y501" s="175">
        <v>4901.96</v>
      </c>
      <c r="Z501" s="175">
        <v>4901.96</v>
      </c>
      <c r="AA501" s="175">
        <v>4901.96</v>
      </c>
    </row>
    <row r="502" ht="13.5" customHeight="1">
      <c r="A502" s="370" t="s">
        <v>209</v>
      </c>
      <c r="B502" s="175">
        <v>966.18</v>
      </c>
      <c r="C502" s="175">
        <v>957.23</v>
      </c>
      <c r="D502" s="175">
        <v>948.28</v>
      </c>
      <c r="E502" s="175">
        <v>939.34</v>
      </c>
      <c r="F502" s="175">
        <v>930.39</v>
      </c>
      <c r="G502" s="175">
        <v>921.45</v>
      </c>
      <c r="H502" s="175">
        <v>912.5</v>
      </c>
      <c r="I502" s="175">
        <v>903.55</v>
      </c>
      <c r="J502" s="175">
        <v>894.61</v>
      </c>
      <c r="K502" s="175">
        <v>885.66</v>
      </c>
      <c r="L502" s="175">
        <v>876.72</v>
      </c>
      <c r="M502" s="175">
        <v>867.77</v>
      </c>
      <c r="N502" s="365"/>
      <c r="O502" s="370" t="s">
        <v>209</v>
      </c>
      <c r="P502" s="175">
        <v>966.18</v>
      </c>
      <c r="Q502" s="175">
        <v>957.23</v>
      </c>
      <c r="R502" s="175">
        <v>948.28</v>
      </c>
      <c r="S502" s="175">
        <v>939.34</v>
      </c>
      <c r="T502" s="175">
        <v>930.39</v>
      </c>
      <c r="U502" s="175">
        <v>921.45</v>
      </c>
      <c r="V502" s="175">
        <v>912.5</v>
      </c>
      <c r="W502" s="175">
        <v>903.55</v>
      </c>
      <c r="X502" s="175">
        <v>894.61</v>
      </c>
      <c r="Y502" s="175">
        <v>885.66</v>
      </c>
      <c r="Z502" s="175">
        <v>876.72</v>
      </c>
      <c r="AA502" s="175">
        <v>867.77</v>
      </c>
    </row>
    <row r="503" ht="13.5" customHeight="1">
      <c r="A503" s="370" t="s">
        <v>210</v>
      </c>
      <c r="B503" s="175">
        <v>5868.14</v>
      </c>
      <c r="C503" s="175">
        <v>5859.19</v>
      </c>
      <c r="D503" s="175">
        <v>5850.25</v>
      </c>
      <c r="E503" s="175">
        <v>5841.3</v>
      </c>
      <c r="F503" s="175">
        <v>5832.35</v>
      </c>
      <c r="G503" s="175">
        <v>5823.41</v>
      </c>
      <c r="H503" s="175">
        <v>5814.46</v>
      </c>
      <c r="I503" s="175">
        <v>5805.51</v>
      </c>
      <c r="J503" s="175">
        <v>5796.57</v>
      </c>
      <c r="K503" s="175">
        <v>5787.62</v>
      </c>
      <c r="L503" s="175">
        <v>5778.68</v>
      </c>
      <c r="M503" s="175">
        <v>5769.73</v>
      </c>
      <c r="N503" s="365"/>
      <c r="O503" s="370" t="s">
        <v>210</v>
      </c>
      <c r="P503" s="175">
        <v>5868.14</v>
      </c>
      <c r="Q503" s="175">
        <v>5859.19</v>
      </c>
      <c r="R503" s="175">
        <v>5850.25</v>
      </c>
      <c r="S503" s="175">
        <v>5841.3</v>
      </c>
      <c r="T503" s="175">
        <v>5832.35</v>
      </c>
      <c r="U503" s="175">
        <v>5823.41</v>
      </c>
      <c r="V503" s="175">
        <v>5814.46</v>
      </c>
      <c r="W503" s="175">
        <v>5805.51</v>
      </c>
      <c r="X503" s="175">
        <v>5796.57</v>
      </c>
      <c r="Y503" s="175">
        <v>5787.62</v>
      </c>
      <c r="Z503" s="175">
        <v>5778.68</v>
      </c>
      <c r="AA503" s="175">
        <v>5769.73</v>
      </c>
    </row>
    <row r="504" ht="13.5" customHeight="1">
      <c r="A504" s="370" t="s">
        <v>211</v>
      </c>
      <c r="B504" s="175">
        <v>524509.8</v>
      </c>
      <c r="C504" s="175">
        <v>519607.84</v>
      </c>
      <c r="D504" s="175">
        <v>514705.88</v>
      </c>
      <c r="E504" s="175">
        <v>509803.92</v>
      </c>
      <c r="F504" s="175">
        <v>504901.96</v>
      </c>
      <c r="G504" s="175">
        <v>500000.0</v>
      </c>
      <c r="H504" s="175">
        <v>495098.04</v>
      </c>
      <c r="I504" s="175">
        <v>490196.08</v>
      </c>
      <c r="J504" s="175">
        <v>485294.12</v>
      </c>
      <c r="K504" s="175">
        <v>480392.16</v>
      </c>
      <c r="L504" s="175">
        <v>475490.2</v>
      </c>
      <c r="M504" s="175">
        <v>470588.24</v>
      </c>
      <c r="N504" s="365"/>
      <c r="O504" s="370" t="s">
        <v>211</v>
      </c>
      <c r="P504" s="175">
        <v>524509.8</v>
      </c>
      <c r="Q504" s="175">
        <v>519607.84</v>
      </c>
      <c r="R504" s="175">
        <v>514705.88</v>
      </c>
      <c r="S504" s="175">
        <v>509803.92</v>
      </c>
      <c r="T504" s="175">
        <v>504901.96</v>
      </c>
      <c r="U504" s="175">
        <v>500000.0</v>
      </c>
      <c r="V504" s="175">
        <v>495098.04</v>
      </c>
      <c r="W504" s="175">
        <v>490196.08</v>
      </c>
      <c r="X504" s="175">
        <v>485294.12</v>
      </c>
      <c r="Y504" s="175">
        <v>480392.16</v>
      </c>
      <c r="Z504" s="175">
        <v>475490.2</v>
      </c>
      <c r="AA504" s="175">
        <v>470588.24</v>
      </c>
    </row>
    <row r="505" ht="13.5" customHeight="1">
      <c r="A505" s="188" t="s">
        <v>169</v>
      </c>
      <c r="B505" s="371">
        <v>12540.0</v>
      </c>
      <c r="C505" s="371">
        <v>12571.0</v>
      </c>
      <c r="D505" s="371">
        <v>12601.0</v>
      </c>
      <c r="E505" s="371">
        <v>12632.0</v>
      </c>
      <c r="F505" s="371">
        <v>12663.0</v>
      </c>
      <c r="G505" s="371">
        <v>12693.0</v>
      </c>
      <c r="H505" s="371">
        <v>12724.0</v>
      </c>
      <c r="I505" s="371">
        <v>12754.0</v>
      </c>
      <c r="J505" s="371">
        <v>12785.0</v>
      </c>
      <c r="K505" s="371">
        <v>12816.0</v>
      </c>
      <c r="L505" s="371">
        <v>12844.0</v>
      </c>
      <c r="M505" s="371">
        <v>12875.0</v>
      </c>
      <c r="N505" s="365"/>
      <c r="O505" s="188" t="s">
        <v>169</v>
      </c>
      <c r="P505" s="371">
        <v>12540.0</v>
      </c>
      <c r="Q505" s="371">
        <v>12571.0</v>
      </c>
      <c r="R505" s="371">
        <v>12601.0</v>
      </c>
      <c r="S505" s="371">
        <v>12632.0</v>
      </c>
      <c r="T505" s="371">
        <v>12663.0</v>
      </c>
      <c r="U505" s="371">
        <v>12693.0</v>
      </c>
      <c r="V505" s="371">
        <v>12724.0</v>
      </c>
      <c r="W505" s="371">
        <v>12754.0</v>
      </c>
      <c r="X505" s="371">
        <v>12785.0</v>
      </c>
      <c r="Y505" s="371">
        <v>12816.0</v>
      </c>
      <c r="Z505" s="371">
        <v>12844.0</v>
      </c>
      <c r="AA505" s="371">
        <v>12875.0</v>
      </c>
    </row>
    <row r="506" ht="13.5" customHeight="1">
      <c r="A506" s="370" t="s">
        <v>208</v>
      </c>
      <c r="B506" s="175">
        <v>4901.96</v>
      </c>
      <c r="C506" s="175">
        <v>4901.96</v>
      </c>
      <c r="D506" s="175">
        <v>4901.96</v>
      </c>
      <c r="E506" s="175">
        <v>4901.96</v>
      </c>
      <c r="F506" s="175">
        <v>4901.96</v>
      </c>
      <c r="G506" s="175">
        <v>4901.96</v>
      </c>
      <c r="H506" s="175">
        <v>4901.96</v>
      </c>
      <c r="I506" s="175">
        <v>4901.96</v>
      </c>
      <c r="J506" s="175">
        <v>4901.96</v>
      </c>
      <c r="K506" s="175">
        <v>4901.96</v>
      </c>
      <c r="L506" s="175">
        <v>4901.96</v>
      </c>
      <c r="M506" s="175">
        <v>4901.96</v>
      </c>
      <c r="N506" s="365"/>
      <c r="O506" s="370" t="s">
        <v>208</v>
      </c>
      <c r="P506" s="175">
        <v>4901.96</v>
      </c>
      <c r="Q506" s="175">
        <v>4901.96</v>
      </c>
      <c r="R506" s="175">
        <v>4901.96</v>
      </c>
      <c r="S506" s="175">
        <v>4901.96</v>
      </c>
      <c r="T506" s="175">
        <v>4901.96</v>
      </c>
      <c r="U506" s="175">
        <v>4901.96</v>
      </c>
      <c r="V506" s="175">
        <v>4901.96</v>
      </c>
      <c r="W506" s="175">
        <v>4901.96</v>
      </c>
      <c r="X506" s="175">
        <v>4901.96</v>
      </c>
      <c r="Y506" s="175">
        <v>4901.96</v>
      </c>
      <c r="Z506" s="175">
        <v>4901.96</v>
      </c>
      <c r="AA506" s="175">
        <v>4901.96</v>
      </c>
    </row>
    <row r="507" ht="13.5" customHeight="1">
      <c r="A507" s="370" t="s">
        <v>209</v>
      </c>
      <c r="B507" s="175">
        <v>858.82</v>
      </c>
      <c r="C507" s="175">
        <v>849.88</v>
      </c>
      <c r="D507" s="175">
        <v>840.93</v>
      </c>
      <c r="E507" s="175">
        <v>831.99</v>
      </c>
      <c r="F507" s="175">
        <v>823.04</v>
      </c>
      <c r="G507" s="175">
        <v>814.09</v>
      </c>
      <c r="H507" s="175">
        <v>805.15</v>
      </c>
      <c r="I507" s="175">
        <v>796.2</v>
      </c>
      <c r="J507" s="175">
        <v>787.25</v>
      </c>
      <c r="K507" s="175">
        <v>778.31</v>
      </c>
      <c r="L507" s="175">
        <v>769.36</v>
      </c>
      <c r="M507" s="175">
        <v>760.42</v>
      </c>
      <c r="N507" s="365"/>
      <c r="O507" s="370" t="s">
        <v>209</v>
      </c>
      <c r="P507" s="175">
        <v>858.82</v>
      </c>
      <c r="Q507" s="175">
        <v>849.88</v>
      </c>
      <c r="R507" s="175">
        <v>840.93</v>
      </c>
      <c r="S507" s="175">
        <v>831.99</v>
      </c>
      <c r="T507" s="175">
        <v>823.04</v>
      </c>
      <c r="U507" s="175">
        <v>814.09</v>
      </c>
      <c r="V507" s="175">
        <v>805.15</v>
      </c>
      <c r="W507" s="175">
        <v>796.2</v>
      </c>
      <c r="X507" s="175">
        <v>787.25</v>
      </c>
      <c r="Y507" s="175">
        <v>778.31</v>
      </c>
      <c r="Z507" s="175">
        <v>769.36</v>
      </c>
      <c r="AA507" s="175">
        <v>760.42</v>
      </c>
    </row>
    <row r="508" ht="13.5" customHeight="1">
      <c r="A508" s="370" t="s">
        <v>210</v>
      </c>
      <c r="B508" s="175">
        <v>5760.78</v>
      </c>
      <c r="C508" s="175">
        <v>5751.84</v>
      </c>
      <c r="D508" s="175">
        <v>5742.89</v>
      </c>
      <c r="E508" s="175">
        <v>5733.95</v>
      </c>
      <c r="F508" s="175">
        <v>5725.0</v>
      </c>
      <c r="G508" s="175">
        <v>5716.05</v>
      </c>
      <c r="H508" s="175">
        <v>5707.11</v>
      </c>
      <c r="I508" s="175">
        <v>5698.16</v>
      </c>
      <c r="J508" s="175">
        <v>5689.22</v>
      </c>
      <c r="K508" s="175">
        <v>5680.27</v>
      </c>
      <c r="L508" s="175">
        <v>5671.32</v>
      </c>
      <c r="M508" s="175">
        <v>5662.38</v>
      </c>
      <c r="N508" s="365"/>
      <c r="O508" s="370" t="s">
        <v>210</v>
      </c>
      <c r="P508" s="175">
        <v>5760.78</v>
      </c>
      <c r="Q508" s="175">
        <v>5751.84</v>
      </c>
      <c r="R508" s="175">
        <v>5742.89</v>
      </c>
      <c r="S508" s="175">
        <v>5733.95</v>
      </c>
      <c r="T508" s="175">
        <v>5725.0</v>
      </c>
      <c r="U508" s="175">
        <v>5716.05</v>
      </c>
      <c r="V508" s="175">
        <v>5707.11</v>
      </c>
      <c r="W508" s="175">
        <v>5698.16</v>
      </c>
      <c r="X508" s="175">
        <v>5689.22</v>
      </c>
      <c r="Y508" s="175">
        <v>5680.27</v>
      </c>
      <c r="Z508" s="175">
        <v>5671.32</v>
      </c>
      <c r="AA508" s="175">
        <v>5662.38</v>
      </c>
    </row>
    <row r="509" ht="13.5" customHeight="1">
      <c r="A509" s="370" t="s">
        <v>211</v>
      </c>
      <c r="B509" s="175">
        <v>465686.27</v>
      </c>
      <c r="C509" s="175">
        <v>460784.31</v>
      </c>
      <c r="D509" s="175">
        <v>455882.35</v>
      </c>
      <c r="E509" s="175">
        <v>450980.39</v>
      </c>
      <c r="F509" s="175">
        <v>446078.43</v>
      </c>
      <c r="G509" s="175">
        <v>441176.47</v>
      </c>
      <c r="H509" s="175">
        <v>436274.51</v>
      </c>
      <c r="I509" s="175">
        <v>431372.55</v>
      </c>
      <c r="J509" s="175">
        <v>426470.59</v>
      </c>
      <c r="K509" s="175">
        <v>421568.63</v>
      </c>
      <c r="L509" s="175">
        <v>416666.67</v>
      </c>
      <c r="M509" s="175">
        <v>411764.71</v>
      </c>
      <c r="N509" s="365"/>
      <c r="O509" s="370" t="s">
        <v>211</v>
      </c>
      <c r="P509" s="175">
        <v>465686.27</v>
      </c>
      <c r="Q509" s="175">
        <v>460784.31</v>
      </c>
      <c r="R509" s="175">
        <v>455882.35</v>
      </c>
      <c r="S509" s="175">
        <v>450980.39</v>
      </c>
      <c r="T509" s="175">
        <v>446078.43</v>
      </c>
      <c r="U509" s="175">
        <v>441176.47</v>
      </c>
      <c r="V509" s="175">
        <v>436274.51</v>
      </c>
      <c r="W509" s="175">
        <v>431372.55</v>
      </c>
      <c r="X509" s="175">
        <v>426470.59</v>
      </c>
      <c r="Y509" s="175">
        <v>421568.63</v>
      </c>
      <c r="Z509" s="175">
        <v>416666.67</v>
      </c>
      <c r="AA509" s="175">
        <v>411764.71</v>
      </c>
    </row>
    <row r="510" ht="13.5" customHeight="1">
      <c r="A510" s="188" t="s">
        <v>169</v>
      </c>
      <c r="B510" s="369">
        <v>11079.0</v>
      </c>
      <c r="C510" s="369">
        <v>11110.0</v>
      </c>
      <c r="D510" s="369">
        <v>11140.0</v>
      </c>
      <c r="E510" s="369">
        <v>11171.0</v>
      </c>
      <c r="F510" s="369">
        <v>11202.0</v>
      </c>
      <c r="G510" s="369">
        <v>11232.0</v>
      </c>
      <c r="H510" s="369">
        <v>11263.0</v>
      </c>
      <c r="I510" s="369">
        <v>11293.0</v>
      </c>
      <c r="J510" s="369">
        <v>11324.0</v>
      </c>
      <c r="K510" s="369">
        <v>11355.0</v>
      </c>
      <c r="L510" s="369">
        <v>11383.0</v>
      </c>
      <c r="M510" s="369">
        <v>11414.0</v>
      </c>
      <c r="N510" s="365"/>
      <c r="O510" s="188" t="s">
        <v>169</v>
      </c>
      <c r="P510" s="369">
        <v>11079.0</v>
      </c>
      <c r="Q510" s="369">
        <v>11110.0</v>
      </c>
      <c r="R510" s="369">
        <v>11140.0</v>
      </c>
      <c r="S510" s="369">
        <v>11171.0</v>
      </c>
      <c r="T510" s="369">
        <v>11202.0</v>
      </c>
      <c r="U510" s="369">
        <v>11232.0</v>
      </c>
      <c r="V510" s="369">
        <v>11263.0</v>
      </c>
      <c r="W510" s="369">
        <v>11293.0</v>
      </c>
      <c r="X510" s="369">
        <v>11324.0</v>
      </c>
      <c r="Y510" s="369">
        <v>11355.0</v>
      </c>
      <c r="Z510" s="369">
        <v>11383.0</v>
      </c>
      <c r="AA510" s="369">
        <v>11414.0</v>
      </c>
    </row>
    <row r="511" ht="13.5" customHeight="1">
      <c r="A511" s="370" t="s">
        <v>208</v>
      </c>
      <c r="B511" s="175">
        <v>4901.96</v>
      </c>
      <c r="C511" s="175">
        <v>4901.96</v>
      </c>
      <c r="D511" s="175">
        <v>4901.96</v>
      </c>
      <c r="E511" s="175">
        <v>4901.96</v>
      </c>
      <c r="F511" s="175">
        <v>4901.96</v>
      </c>
      <c r="G511" s="175">
        <v>4901.96</v>
      </c>
      <c r="H511" s="175">
        <v>4901.96</v>
      </c>
      <c r="I511" s="175">
        <v>4901.96</v>
      </c>
      <c r="J511" s="175">
        <v>4901.96</v>
      </c>
      <c r="K511" s="175">
        <v>4901.96</v>
      </c>
      <c r="L511" s="175">
        <v>4901.96</v>
      </c>
      <c r="M511" s="175">
        <v>4901.96</v>
      </c>
      <c r="N511" s="365"/>
      <c r="O511" s="370" t="s">
        <v>208</v>
      </c>
      <c r="P511" s="175">
        <v>4901.96</v>
      </c>
      <c r="Q511" s="175">
        <v>4901.96</v>
      </c>
      <c r="R511" s="175">
        <v>4901.96</v>
      </c>
      <c r="S511" s="175">
        <v>4901.96</v>
      </c>
      <c r="T511" s="175">
        <v>4901.96</v>
      </c>
      <c r="U511" s="175">
        <v>4901.96</v>
      </c>
      <c r="V511" s="175">
        <v>4901.96</v>
      </c>
      <c r="W511" s="175">
        <v>4901.96</v>
      </c>
      <c r="X511" s="175">
        <v>4901.96</v>
      </c>
      <c r="Y511" s="175">
        <v>4901.96</v>
      </c>
      <c r="Z511" s="175">
        <v>4901.96</v>
      </c>
      <c r="AA511" s="175">
        <v>4901.96</v>
      </c>
    </row>
    <row r="512" ht="13.5" customHeight="1">
      <c r="A512" s="370" t="s">
        <v>209</v>
      </c>
      <c r="B512" s="175">
        <v>1288.24</v>
      </c>
      <c r="C512" s="175">
        <v>1279.29</v>
      </c>
      <c r="D512" s="175">
        <v>1270.34</v>
      </c>
      <c r="E512" s="175">
        <v>1261.4</v>
      </c>
      <c r="F512" s="175">
        <v>1252.45</v>
      </c>
      <c r="G512" s="175">
        <v>1243.5</v>
      </c>
      <c r="H512" s="175">
        <v>1234.56</v>
      </c>
      <c r="I512" s="175">
        <v>1225.61</v>
      </c>
      <c r="J512" s="175">
        <v>1216.67</v>
      </c>
      <c r="K512" s="175">
        <v>1207.72</v>
      </c>
      <c r="L512" s="175">
        <v>1198.77</v>
      </c>
      <c r="M512" s="175">
        <v>1189.83</v>
      </c>
      <c r="N512" s="365"/>
      <c r="O512" s="370" t="s">
        <v>209</v>
      </c>
      <c r="P512" s="175">
        <v>1288.24</v>
      </c>
      <c r="Q512" s="175">
        <v>1279.29</v>
      </c>
      <c r="R512" s="175">
        <v>1270.34</v>
      </c>
      <c r="S512" s="175">
        <v>1261.4</v>
      </c>
      <c r="T512" s="175">
        <v>1252.45</v>
      </c>
      <c r="U512" s="175">
        <v>1243.5</v>
      </c>
      <c r="V512" s="175">
        <v>1234.56</v>
      </c>
      <c r="W512" s="175">
        <v>1225.61</v>
      </c>
      <c r="X512" s="175">
        <v>1216.67</v>
      </c>
      <c r="Y512" s="175">
        <v>1207.72</v>
      </c>
      <c r="Z512" s="175">
        <v>1198.77</v>
      </c>
      <c r="AA512" s="175">
        <v>1189.83</v>
      </c>
    </row>
    <row r="513" ht="13.5" customHeight="1">
      <c r="A513" s="370" t="s">
        <v>210</v>
      </c>
      <c r="B513" s="175">
        <v>6190.2</v>
      </c>
      <c r="C513" s="175">
        <v>6181.25</v>
      </c>
      <c r="D513" s="175">
        <v>6172.3</v>
      </c>
      <c r="E513" s="175">
        <v>6163.36</v>
      </c>
      <c r="F513" s="175">
        <v>6154.41</v>
      </c>
      <c r="G513" s="175">
        <v>6145.47</v>
      </c>
      <c r="H513" s="175">
        <v>6136.52</v>
      </c>
      <c r="I513" s="175">
        <v>6127.57</v>
      </c>
      <c r="J513" s="175">
        <v>6118.63</v>
      </c>
      <c r="K513" s="175">
        <v>6109.68</v>
      </c>
      <c r="L513" s="175">
        <v>6100.74</v>
      </c>
      <c r="M513" s="175">
        <v>6091.79</v>
      </c>
      <c r="N513" s="365"/>
      <c r="O513" s="370" t="s">
        <v>210</v>
      </c>
      <c r="P513" s="175">
        <v>6190.2</v>
      </c>
      <c r="Q513" s="175">
        <v>6181.25</v>
      </c>
      <c r="R513" s="175">
        <v>6172.3</v>
      </c>
      <c r="S513" s="175">
        <v>6163.36</v>
      </c>
      <c r="T513" s="175">
        <v>6154.41</v>
      </c>
      <c r="U513" s="175">
        <v>6145.47</v>
      </c>
      <c r="V513" s="175">
        <v>6136.52</v>
      </c>
      <c r="W513" s="175">
        <v>6127.57</v>
      </c>
      <c r="X513" s="175">
        <v>6118.63</v>
      </c>
      <c r="Y513" s="175">
        <v>6109.68</v>
      </c>
      <c r="Z513" s="175">
        <v>6100.74</v>
      </c>
      <c r="AA513" s="175">
        <v>6091.79</v>
      </c>
    </row>
    <row r="514" ht="13.5" customHeight="1">
      <c r="A514" s="370" t="s">
        <v>211</v>
      </c>
      <c r="B514" s="175">
        <v>700980.39</v>
      </c>
      <c r="C514" s="175">
        <v>696078.43</v>
      </c>
      <c r="D514" s="175">
        <v>691176.47</v>
      </c>
      <c r="E514" s="175">
        <v>686274.51</v>
      </c>
      <c r="F514" s="175">
        <v>681372.55</v>
      </c>
      <c r="G514" s="175">
        <v>676470.59</v>
      </c>
      <c r="H514" s="175">
        <v>671568.63</v>
      </c>
      <c r="I514" s="175">
        <v>666666.67</v>
      </c>
      <c r="J514" s="175">
        <v>661764.71</v>
      </c>
      <c r="K514" s="175">
        <v>656862.75</v>
      </c>
      <c r="L514" s="175">
        <v>651960.78</v>
      </c>
      <c r="M514" s="175">
        <v>647058.82</v>
      </c>
      <c r="N514" s="365"/>
      <c r="O514" s="370" t="s">
        <v>211</v>
      </c>
      <c r="P514" s="175">
        <v>700980.39</v>
      </c>
      <c r="Q514" s="175">
        <v>696078.43</v>
      </c>
      <c r="R514" s="175">
        <v>691176.47</v>
      </c>
      <c r="S514" s="175">
        <v>686274.51</v>
      </c>
      <c r="T514" s="175">
        <v>681372.55</v>
      </c>
      <c r="U514" s="175">
        <v>676470.59</v>
      </c>
      <c r="V514" s="175">
        <v>671568.63</v>
      </c>
      <c r="W514" s="175">
        <v>666666.67</v>
      </c>
      <c r="X514" s="175">
        <v>661764.71</v>
      </c>
      <c r="Y514" s="175">
        <v>656862.75</v>
      </c>
      <c r="Z514" s="175">
        <v>651960.78</v>
      </c>
      <c r="AA514" s="175">
        <v>647058.82</v>
      </c>
    </row>
    <row r="515" ht="13.5" customHeight="1">
      <c r="A515" s="188" t="s">
        <v>169</v>
      </c>
      <c r="B515" s="369">
        <v>11444.0</v>
      </c>
      <c r="C515" s="369">
        <v>11475.0</v>
      </c>
      <c r="D515" s="369">
        <v>11505.0</v>
      </c>
      <c r="E515" s="369">
        <v>11536.0</v>
      </c>
      <c r="F515" s="369">
        <v>11567.0</v>
      </c>
      <c r="G515" s="369">
        <v>11597.0</v>
      </c>
      <c r="H515" s="369">
        <v>11628.0</v>
      </c>
      <c r="I515" s="369">
        <v>11658.0</v>
      </c>
      <c r="J515" s="369">
        <v>11689.0</v>
      </c>
      <c r="K515" s="369">
        <v>11720.0</v>
      </c>
      <c r="L515" s="369">
        <v>11749.0</v>
      </c>
      <c r="M515" s="369">
        <v>11780.0</v>
      </c>
      <c r="N515" s="365"/>
      <c r="O515" s="188" t="s">
        <v>169</v>
      </c>
      <c r="P515" s="369">
        <v>11444.0</v>
      </c>
      <c r="Q515" s="369">
        <v>11475.0</v>
      </c>
      <c r="R515" s="369">
        <v>11505.0</v>
      </c>
      <c r="S515" s="369">
        <v>11536.0</v>
      </c>
      <c r="T515" s="369">
        <v>11567.0</v>
      </c>
      <c r="U515" s="369">
        <v>11597.0</v>
      </c>
      <c r="V515" s="369">
        <v>11628.0</v>
      </c>
      <c r="W515" s="369">
        <v>11658.0</v>
      </c>
      <c r="X515" s="369">
        <v>11689.0</v>
      </c>
      <c r="Y515" s="369">
        <v>11720.0</v>
      </c>
      <c r="Z515" s="369">
        <v>11749.0</v>
      </c>
      <c r="AA515" s="369">
        <v>11780.0</v>
      </c>
    </row>
    <row r="516" ht="13.5" customHeight="1">
      <c r="A516" s="370" t="s">
        <v>208</v>
      </c>
      <c r="B516" s="175">
        <v>4901.96</v>
      </c>
      <c r="C516" s="175">
        <v>4901.96</v>
      </c>
      <c r="D516" s="175">
        <v>4901.96</v>
      </c>
      <c r="E516" s="175">
        <v>4901.96</v>
      </c>
      <c r="F516" s="175">
        <v>4901.96</v>
      </c>
      <c r="G516" s="175">
        <v>4901.96</v>
      </c>
      <c r="H516" s="175">
        <v>4901.96</v>
      </c>
      <c r="I516" s="175">
        <v>4901.96</v>
      </c>
      <c r="J516" s="175">
        <v>4901.96</v>
      </c>
      <c r="K516" s="175">
        <v>4901.96</v>
      </c>
      <c r="L516" s="175">
        <v>4901.96</v>
      </c>
      <c r="M516" s="175">
        <v>4901.96</v>
      </c>
      <c r="N516" s="365"/>
      <c r="O516" s="370" t="s">
        <v>208</v>
      </c>
      <c r="P516" s="175">
        <v>4901.96</v>
      </c>
      <c r="Q516" s="175">
        <v>4901.96</v>
      </c>
      <c r="R516" s="175">
        <v>4901.96</v>
      </c>
      <c r="S516" s="175">
        <v>4901.96</v>
      </c>
      <c r="T516" s="175">
        <v>4901.96</v>
      </c>
      <c r="U516" s="175">
        <v>4901.96</v>
      </c>
      <c r="V516" s="175">
        <v>4901.96</v>
      </c>
      <c r="W516" s="175">
        <v>4901.96</v>
      </c>
      <c r="X516" s="175">
        <v>4901.96</v>
      </c>
      <c r="Y516" s="175">
        <v>4901.96</v>
      </c>
      <c r="Z516" s="175">
        <v>4901.96</v>
      </c>
      <c r="AA516" s="175">
        <v>4901.96</v>
      </c>
    </row>
    <row r="517" ht="13.5" customHeight="1">
      <c r="A517" s="370" t="s">
        <v>209</v>
      </c>
      <c r="B517" s="175">
        <v>1180.88</v>
      </c>
      <c r="C517" s="175">
        <v>1171.94</v>
      </c>
      <c r="D517" s="175">
        <v>1162.99</v>
      </c>
      <c r="E517" s="175">
        <v>1154.04</v>
      </c>
      <c r="F517" s="175">
        <v>1145.1</v>
      </c>
      <c r="G517" s="175">
        <v>1136.15</v>
      </c>
      <c r="H517" s="175">
        <v>1127.21</v>
      </c>
      <c r="I517" s="175">
        <v>1118.26</v>
      </c>
      <c r="J517" s="175">
        <v>1109.31</v>
      </c>
      <c r="K517" s="175">
        <v>1100.37</v>
      </c>
      <c r="L517" s="175">
        <v>1091.42</v>
      </c>
      <c r="M517" s="175">
        <v>1082.48</v>
      </c>
      <c r="N517" s="365"/>
      <c r="O517" s="370" t="s">
        <v>209</v>
      </c>
      <c r="P517" s="175">
        <v>1180.88</v>
      </c>
      <c r="Q517" s="175">
        <v>1171.94</v>
      </c>
      <c r="R517" s="175">
        <v>1162.99</v>
      </c>
      <c r="S517" s="175">
        <v>1154.04</v>
      </c>
      <c r="T517" s="175">
        <v>1145.1</v>
      </c>
      <c r="U517" s="175">
        <v>1136.15</v>
      </c>
      <c r="V517" s="175">
        <v>1127.21</v>
      </c>
      <c r="W517" s="175">
        <v>1118.26</v>
      </c>
      <c r="X517" s="175">
        <v>1109.31</v>
      </c>
      <c r="Y517" s="175">
        <v>1100.37</v>
      </c>
      <c r="Z517" s="175">
        <v>1091.42</v>
      </c>
      <c r="AA517" s="175">
        <v>1082.48</v>
      </c>
    </row>
    <row r="518" ht="13.5" customHeight="1">
      <c r="A518" s="370" t="s">
        <v>210</v>
      </c>
      <c r="B518" s="175">
        <v>6082.84</v>
      </c>
      <c r="C518" s="175">
        <v>6073.9</v>
      </c>
      <c r="D518" s="175">
        <v>6064.95</v>
      </c>
      <c r="E518" s="175">
        <v>6056.0</v>
      </c>
      <c r="F518" s="175">
        <v>6047.06</v>
      </c>
      <c r="G518" s="175">
        <v>6038.11</v>
      </c>
      <c r="H518" s="175">
        <v>6029.17</v>
      </c>
      <c r="I518" s="175">
        <v>6020.22</v>
      </c>
      <c r="J518" s="175">
        <v>6011.27</v>
      </c>
      <c r="K518" s="175">
        <v>6002.33</v>
      </c>
      <c r="L518" s="175">
        <v>5993.38</v>
      </c>
      <c r="M518" s="175">
        <v>5984.44</v>
      </c>
      <c r="N518" s="365"/>
      <c r="O518" s="370" t="s">
        <v>210</v>
      </c>
      <c r="P518" s="175">
        <v>6082.84</v>
      </c>
      <c r="Q518" s="175">
        <v>6073.9</v>
      </c>
      <c r="R518" s="175">
        <v>6064.95</v>
      </c>
      <c r="S518" s="175">
        <v>6056.0</v>
      </c>
      <c r="T518" s="175">
        <v>6047.06</v>
      </c>
      <c r="U518" s="175">
        <v>6038.11</v>
      </c>
      <c r="V518" s="175">
        <v>6029.17</v>
      </c>
      <c r="W518" s="175">
        <v>6020.22</v>
      </c>
      <c r="X518" s="175">
        <v>6011.27</v>
      </c>
      <c r="Y518" s="175">
        <v>6002.33</v>
      </c>
      <c r="Z518" s="175">
        <v>5993.38</v>
      </c>
      <c r="AA518" s="175">
        <v>5984.44</v>
      </c>
    </row>
    <row r="519" ht="13.5" customHeight="1">
      <c r="A519" s="370" t="s">
        <v>211</v>
      </c>
      <c r="B519" s="175">
        <v>642156.86</v>
      </c>
      <c r="C519" s="175">
        <v>637254.9</v>
      </c>
      <c r="D519" s="175">
        <v>632352.94</v>
      </c>
      <c r="E519" s="175">
        <v>627450.98</v>
      </c>
      <c r="F519" s="175">
        <v>622549.02</v>
      </c>
      <c r="G519" s="175">
        <v>617647.06</v>
      </c>
      <c r="H519" s="175">
        <v>612745.1</v>
      </c>
      <c r="I519" s="175">
        <v>607843.14</v>
      </c>
      <c r="J519" s="175">
        <v>602941.18</v>
      </c>
      <c r="K519" s="175">
        <v>598039.22</v>
      </c>
      <c r="L519" s="175">
        <v>593137.25</v>
      </c>
      <c r="M519" s="175">
        <v>588235.29</v>
      </c>
      <c r="N519" s="365"/>
      <c r="O519" s="370" t="s">
        <v>211</v>
      </c>
      <c r="P519" s="175">
        <v>642156.86</v>
      </c>
      <c r="Q519" s="175">
        <v>637254.9</v>
      </c>
      <c r="R519" s="175">
        <v>632352.94</v>
      </c>
      <c r="S519" s="175">
        <v>627450.98</v>
      </c>
      <c r="T519" s="175">
        <v>622549.02</v>
      </c>
      <c r="U519" s="175">
        <v>617647.06</v>
      </c>
      <c r="V519" s="175">
        <v>612745.1</v>
      </c>
      <c r="W519" s="175">
        <v>607843.14</v>
      </c>
      <c r="X519" s="175">
        <v>602941.18</v>
      </c>
      <c r="Y519" s="175">
        <v>598039.22</v>
      </c>
      <c r="Z519" s="175">
        <v>593137.25</v>
      </c>
      <c r="AA519" s="175">
        <v>588235.29</v>
      </c>
    </row>
    <row r="520" ht="13.5" customHeight="1">
      <c r="A520" s="188" t="s">
        <v>169</v>
      </c>
      <c r="B520" s="369">
        <v>11810.0</v>
      </c>
      <c r="C520" s="369">
        <v>11841.0</v>
      </c>
      <c r="D520" s="369">
        <v>11871.0</v>
      </c>
      <c r="E520" s="369">
        <v>11902.0</v>
      </c>
      <c r="F520" s="369">
        <v>11933.0</v>
      </c>
      <c r="G520" s="369">
        <v>11963.0</v>
      </c>
      <c r="H520" s="369">
        <v>11994.0</v>
      </c>
      <c r="I520" s="369">
        <v>12024.0</v>
      </c>
      <c r="J520" s="369">
        <v>12055.0</v>
      </c>
      <c r="K520" s="369">
        <v>12086.0</v>
      </c>
      <c r="L520" s="369">
        <v>12114.0</v>
      </c>
      <c r="M520" s="369">
        <v>12145.0</v>
      </c>
      <c r="N520" s="365"/>
      <c r="O520" s="188" t="s">
        <v>169</v>
      </c>
      <c r="P520" s="369">
        <v>11810.0</v>
      </c>
      <c r="Q520" s="369">
        <v>11841.0</v>
      </c>
      <c r="R520" s="369">
        <v>11871.0</v>
      </c>
      <c r="S520" s="369">
        <v>11902.0</v>
      </c>
      <c r="T520" s="369">
        <v>11933.0</v>
      </c>
      <c r="U520" s="369">
        <v>11963.0</v>
      </c>
      <c r="V520" s="369">
        <v>11994.0</v>
      </c>
      <c r="W520" s="369">
        <v>12024.0</v>
      </c>
      <c r="X520" s="369">
        <v>12055.0</v>
      </c>
      <c r="Y520" s="369">
        <v>12086.0</v>
      </c>
      <c r="Z520" s="369">
        <v>12114.0</v>
      </c>
      <c r="AA520" s="369">
        <v>12145.0</v>
      </c>
    </row>
    <row r="521" ht="13.5" customHeight="1">
      <c r="A521" s="370" t="s">
        <v>208</v>
      </c>
      <c r="B521" s="175">
        <v>4901.96</v>
      </c>
      <c r="C521" s="175">
        <v>4901.96</v>
      </c>
      <c r="D521" s="175">
        <v>4901.96</v>
      </c>
      <c r="E521" s="175">
        <v>4901.96</v>
      </c>
      <c r="F521" s="175">
        <v>4901.96</v>
      </c>
      <c r="G521" s="175">
        <v>4901.96</v>
      </c>
      <c r="H521" s="175">
        <v>4901.96</v>
      </c>
      <c r="I521" s="175">
        <v>4901.96</v>
      </c>
      <c r="J521" s="175">
        <v>4901.96</v>
      </c>
      <c r="K521" s="175">
        <v>4901.96</v>
      </c>
      <c r="L521" s="175">
        <v>4901.96</v>
      </c>
      <c r="M521" s="175">
        <v>4901.96</v>
      </c>
      <c r="N521" s="365"/>
      <c r="O521" s="370" t="s">
        <v>208</v>
      </c>
      <c r="P521" s="175">
        <v>4901.96</v>
      </c>
      <c r="Q521" s="175">
        <v>4901.96</v>
      </c>
      <c r="R521" s="175">
        <v>4901.96</v>
      </c>
      <c r="S521" s="175">
        <v>4901.96</v>
      </c>
      <c r="T521" s="175">
        <v>4901.96</v>
      </c>
      <c r="U521" s="175">
        <v>4901.96</v>
      </c>
      <c r="V521" s="175">
        <v>4901.96</v>
      </c>
      <c r="W521" s="175">
        <v>4901.96</v>
      </c>
      <c r="X521" s="175">
        <v>4901.96</v>
      </c>
      <c r="Y521" s="175">
        <v>4901.96</v>
      </c>
      <c r="Z521" s="175">
        <v>4901.96</v>
      </c>
      <c r="AA521" s="175">
        <v>4901.96</v>
      </c>
    </row>
    <row r="522" ht="13.5" customHeight="1">
      <c r="A522" s="370" t="s">
        <v>209</v>
      </c>
      <c r="B522" s="175">
        <v>1073.53</v>
      </c>
      <c r="C522" s="175">
        <v>1064.58</v>
      </c>
      <c r="D522" s="175">
        <v>1055.64</v>
      </c>
      <c r="E522" s="175">
        <v>1046.69</v>
      </c>
      <c r="F522" s="175">
        <v>1037.75</v>
      </c>
      <c r="G522" s="175">
        <v>1028.8</v>
      </c>
      <c r="H522" s="175">
        <v>1019.85</v>
      </c>
      <c r="I522" s="175">
        <v>1010.91</v>
      </c>
      <c r="J522" s="175">
        <v>1001.96</v>
      </c>
      <c r="K522" s="175">
        <v>993.01</v>
      </c>
      <c r="L522" s="175">
        <v>984.07</v>
      </c>
      <c r="M522" s="175">
        <v>975.12</v>
      </c>
      <c r="N522" s="365"/>
      <c r="O522" s="370" t="s">
        <v>209</v>
      </c>
      <c r="P522" s="175">
        <v>1073.53</v>
      </c>
      <c r="Q522" s="175">
        <v>1064.58</v>
      </c>
      <c r="R522" s="175">
        <v>1055.64</v>
      </c>
      <c r="S522" s="175">
        <v>1046.69</v>
      </c>
      <c r="T522" s="175">
        <v>1037.75</v>
      </c>
      <c r="U522" s="175">
        <v>1028.8</v>
      </c>
      <c r="V522" s="175">
        <v>1019.85</v>
      </c>
      <c r="W522" s="175">
        <v>1010.91</v>
      </c>
      <c r="X522" s="175">
        <v>1001.96</v>
      </c>
      <c r="Y522" s="175">
        <v>993.01</v>
      </c>
      <c r="Z522" s="175">
        <v>984.07</v>
      </c>
      <c r="AA522" s="175">
        <v>975.12</v>
      </c>
    </row>
    <row r="523" ht="13.5" customHeight="1">
      <c r="A523" s="370" t="s">
        <v>210</v>
      </c>
      <c r="B523" s="175">
        <v>5975.49</v>
      </c>
      <c r="C523" s="175">
        <v>5966.54</v>
      </c>
      <c r="D523" s="175">
        <v>5957.6</v>
      </c>
      <c r="E523" s="175">
        <v>5948.65</v>
      </c>
      <c r="F523" s="175">
        <v>5939.71</v>
      </c>
      <c r="G523" s="175">
        <v>5930.76</v>
      </c>
      <c r="H523" s="175">
        <v>5921.81</v>
      </c>
      <c r="I523" s="175">
        <v>5912.87</v>
      </c>
      <c r="J523" s="175">
        <v>5903.92</v>
      </c>
      <c r="K523" s="175">
        <v>5894.98</v>
      </c>
      <c r="L523" s="175">
        <v>5886.03</v>
      </c>
      <c r="M523" s="175">
        <v>5877.08</v>
      </c>
      <c r="N523" s="365"/>
      <c r="O523" s="370" t="s">
        <v>210</v>
      </c>
      <c r="P523" s="175">
        <v>5975.49</v>
      </c>
      <c r="Q523" s="175">
        <v>5966.54</v>
      </c>
      <c r="R523" s="175">
        <v>5957.6</v>
      </c>
      <c r="S523" s="175">
        <v>5948.65</v>
      </c>
      <c r="T523" s="175">
        <v>5939.71</v>
      </c>
      <c r="U523" s="175">
        <v>5930.76</v>
      </c>
      <c r="V523" s="175">
        <v>5921.81</v>
      </c>
      <c r="W523" s="175">
        <v>5912.87</v>
      </c>
      <c r="X523" s="175">
        <v>5903.92</v>
      </c>
      <c r="Y523" s="175">
        <v>5894.98</v>
      </c>
      <c r="Z523" s="175">
        <v>5886.03</v>
      </c>
      <c r="AA523" s="175">
        <v>5877.08</v>
      </c>
    </row>
    <row r="524" ht="13.5" customHeight="1">
      <c r="A524" s="370" t="s">
        <v>211</v>
      </c>
      <c r="B524" s="175">
        <v>583333.33</v>
      </c>
      <c r="C524" s="175">
        <v>578431.37</v>
      </c>
      <c r="D524" s="175">
        <v>573529.41</v>
      </c>
      <c r="E524" s="175">
        <v>568627.45</v>
      </c>
      <c r="F524" s="175">
        <v>563725.49</v>
      </c>
      <c r="G524" s="175">
        <v>558823.53</v>
      </c>
      <c r="H524" s="175">
        <v>553921.57</v>
      </c>
      <c r="I524" s="175">
        <v>549019.61</v>
      </c>
      <c r="J524" s="175">
        <v>544117.65</v>
      </c>
      <c r="K524" s="175">
        <v>539215.69</v>
      </c>
      <c r="L524" s="175">
        <v>534313.73</v>
      </c>
      <c r="M524" s="175">
        <v>529411.76</v>
      </c>
      <c r="N524" s="365"/>
      <c r="O524" s="370" t="s">
        <v>211</v>
      </c>
      <c r="P524" s="175">
        <v>583333.33</v>
      </c>
      <c r="Q524" s="175">
        <v>578431.37</v>
      </c>
      <c r="R524" s="175">
        <v>573529.41</v>
      </c>
      <c r="S524" s="175">
        <v>568627.45</v>
      </c>
      <c r="T524" s="175">
        <v>563725.49</v>
      </c>
      <c r="U524" s="175">
        <v>558823.53</v>
      </c>
      <c r="V524" s="175">
        <v>553921.57</v>
      </c>
      <c r="W524" s="175">
        <v>549019.61</v>
      </c>
      <c r="X524" s="175">
        <v>544117.65</v>
      </c>
      <c r="Y524" s="175">
        <v>539215.69</v>
      </c>
      <c r="Z524" s="175">
        <v>534313.73</v>
      </c>
      <c r="AA524" s="175">
        <v>529411.76</v>
      </c>
    </row>
    <row r="525" ht="13.5" customHeight="1">
      <c r="A525" s="188" t="s">
        <v>169</v>
      </c>
      <c r="B525" s="369">
        <v>12175.0</v>
      </c>
      <c r="C525" s="369">
        <v>12206.0</v>
      </c>
      <c r="D525" s="369">
        <v>12236.0</v>
      </c>
      <c r="E525" s="369">
        <v>12267.0</v>
      </c>
      <c r="F525" s="369">
        <v>12298.0</v>
      </c>
      <c r="G525" s="369">
        <v>12328.0</v>
      </c>
      <c r="H525" s="369">
        <v>12359.0</v>
      </c>
      <c r="I525" s="369">
        <v>12389.0</v>
      </c>
      <c r="J525" s="369">
        <v>12420.0</v>
      </c>
      <c r="K525" s="369">
        <v>12451.0</v>
      </c>
      <c r="L525" s="369">
        <v>12479.0</v>
      </c>
      <c r="M525" s="369">
        <v>12510.0</v>
      </c>
      <c r="N525" s="365"/>
      <c r="O525" s="188" t="s">
        <v>169</v>
      </c>
      <c r="P525" s="369">
        <v>12175.0</v>
      </c>
      <c r="Q525" s="369">
        <v>12206.0</v>
      </c>
      <c r="R525" s="369">
        <v>12236.0</v>
      </c>
      <c r="S525" s="369">
        <v>12267.0</v>
      </c>
      <c r="T525" s="369">
        <v>12298.0</v>
      </c>
      <c r="U525" s="369">
        <v>12328.0</v>
      </c>
      <c r="V525" s="369">
        <v>12359.0</v>
      </c>
      <c r="W525" s="369">
        <v>12389.0</v>
      </c>
      <c r="X525" s="369">
        <v>12420.0</v>
      </c>
      <c r="Y525" s="369">
        <v>12451.0</v>
      </c>
      <c r="Z525" s="369">
        <v>12479.0</v>
      </c>
      <c r="AA525" s="369">
        <v>12510.0</v>
      </c>
    </row>
    <row r="526" ht="13.5" customHeight="1">
      <c r="A526" s="370" t="s">
        <v>208</v>
      </c>
      <c r="B526" s="175">
        <v>4901.96</v>
      </c>
      <c r="C526" s="175">
        <v>4901.96</v>
      </c>
      <c r="D526" s="175">
        <v>4901.96</v>
      </c>
      <c r="E526" s="175">
        <v>4901.96</v>
      </c>
      <c r="F526" s="175">
        <v>4901.96</v>
      </c>
      <c r="G526" s="175">
        <v>4901.96</v>
      </c>
      <c r="H526" s="175">
        <v>4901.96</v>
      </c>
      <c r="I526" s="175">
        <v>4901.96</v>
      </c>
      <c r="J526" s="175">
        <v>4901.96</v>
      </c>
      <c r="K526" s="175">
        <v>4901.96</v>
      </c>
      <c r="L526" s="175">
        <v>4901.96</v>
      </c>
      <c r="M526" s="175">
        <v>4901.96</v>
      </c>
      <c r="N526" s="365"/>
      <c r="O526" s="370" t="s">
        <v>208</v>
      </c>
      <c r="P526" s="175">
        <v>4901.96</v>
      </c>
      <c r="Q526" s="175">
        <v>4901.96</v>
      </c>
      <c r="R526" s="175">
        <v>4901.96</v>
      </c>
      <c r="S526" s="175">
        <v>4901.96</v>
      </c>
      <c r="T526" s="175">
        <v>4901.96</v>
      </c>
      <c r="U526" s="175">
        <v>4901.96</v>
      </c>
      <c r="V526" s="175">
        <v>4901.96</v>
      </c>
      <c r="W526" s="175">
        <v>4901.96</v>
      </c>
      <c r="X526" s="175">
        <v>4901.96</v>
      </c>
      <c r="Y526" s="175">
        <v>4901.96</v>
      </c>
      <c r="Z526" s="175">
        <v>4901.96</v>
      </c>
      <c r="AA526" s="175">
        <v>4901.96</v>
      </c>
    </row>
    <row r="527" ht="13.5" customHeight="1">
      <c r="A527" s="370" t="s">
        <v>209</v>
      </c>
      <c r="B527" s="175">
        <v>966.18</v>
      </c>
      <c r="C527" s="175">
        <v>957.23</v>
      </c>
      <c r="D527" s="175">
        <v>948.28</v>
      </c>
      <c r="E527" s="175">
        <v>939.34</v>
      </c>
      <c r="F527" s="175">
        <v>930.39</v>
      </c>
      <c r="G527" s="175">
        <v>921.45</v>
      </c>
      <c r="H527" s="175">
        <v>912.5</v>
      </c>
      <c r="I527" s="175">
        <v>903.55</v>
      </c>
      <c r="J527" s="175">
        <v>894.61</v>
      </c>
      <c r="K527" s="175">
        <v>885.66</v>
      </c>
      <c r="L527" s="175">
        <v>876.72</v>
      </c>
      <c r="M527" s="175">
        <v>867.77</v>
      </c>
      <c r="N527" s="365"/>
      <c r="O527" s="370" t="s">
        <v>209</v>
      </c>
      <c r="P527" s="175">
        <v>966.18</v>
      </c>
      <c r="Q527" s="175">
        <v>957.23</v>
      </c>
      <c r="R527" s="175">
        <v>948.28</v>
      </c>
      <c r="S527" s="175">
        <v>939.34</v>
      </c>
      <c r="T527" s="175">
        <v>930.39</v>
      </c>
      <c r="U527" s="175">
        <v>921.45</v>
      </c>
      <c r="V527" s="175">
        <v>912.5</v>
      </c>
      <c r="W527" s="175">
        <v>903.55</v>
      </c>
      <c r="X527" s="175">
        <v>894.61</v>
      </c>
      <c r="Y527" s="175">
        <v>885.66</v>
      </c>
      <c r="Z527" s="175">
        <v>876.72</v>
      </c>
      <c r="AA527" s="175">
        <v>867.77</v>
      </c>
    </row>
    <row r="528" ht="13.5" customHeight="1">
      <c r="A528" s="370" t="s">
        <v>210</v>
      </c>
      <c r="B528" s="175">
        <v>5868.14</v>
      </c>
      <c r="C528" s="175">
        <v>5859.19</v>
      </c>
      <c r="D528" s="175">
        <v>5850.25</v>
      </c>
      <c r="E528" s="175">
        <v>5841.3</v>
      </c>
      <c r="F528" s="175">
        <v>5832.35</v>
      </c>
      <c r="G528" s="175">
        <v>5823.41</v>
      </c>
      <c r="H528" s="175">
        <v>5814.46</v>
      </c>
      <c r="I528" s="175">
        <v>5805.51</v>
      </c>
      <c r="J528" s="175">
        <v>5796.57</v>
      </c>
      <c r="K528" s="175">
        <v>5787.62</v>
      </c>
      <c r="L528" s="175">
        <v>5778.68</v>
      </c>
      <c r="M528" s="175">
        <v>5769.73</v>
      </c>
      <c r="N528" s="365"/>
      <c r="O528" s="370" t="s">
        <v>210</v>
      </c>
      <c r="P528" s="175">
        <v>5868.14</v>
      </c>
      <c r="Q528" s="175">
        <v>5859.19</v>
      </c>
      <c r="R528" s="175">
        <v>5850.25</v>
      </c>
      <c r="S528" s="175">
        <v>5841.3</v>
      </c>
      <c r="T528" s="175">
        <v>5832.35</v>
      </c>
      <c r="U528" s="175">
        <v>5823.41</v>
      </c>
      <c r="V528" s="175">
        <v>5814.46</v>
      </c>
      <c r="W528" s="175">
        <v>5805.51</v>
      </c>
      <c r="X528" s="175">
        <v>5796.57</v>
      </c>
      <c r="Y528" s="175">
        <v>5787.62</v>
      </c>
      <c r="Z528" s="175">
        <v>5778.68</v>
      </c>
      <c r="AA528" s="175">
        <v>5769.73</v>
      </c>
    </row>
    <row r="529" ht="13.5" customHeight="1">
      <c r="A529" s="370" t="s">
        <v>211</v>
      </c>
      <c r="B529" s="175">
        <v>524509.8</v>
      </c>
      <c r="C529" s="175">
        <v>519607.84</v>
      </c>
      <c r="D529" s="175">
        <v>514705.88</v>
      </c>
      <c r="E529" s="175">
        <v>509803.92</v>
      </c>
      <c r="F529" s="175">
        <v>504901.96</v>
      </c>
      <c r="G529" s="175">
        <v>500000.0</v>
      </c>
      <c r="H529" s="175">
        <v>495098.04</v>
      </c>
      <c r="I529" s="175">
        <v>490196.08</v>
      </c>
      <c r="J529" s="175">
        <v>485294.12</v>
      </c>
      <c r="K529" s="175">
        <v>480392.16</v>
      </c>
      <c r="L529" s="175">
        <v>475490.2</v>
      </c>
      <c r="M529" s="175">
        <v>470588.24</v>
      </c>
      <c r="N529" s="365"/>
      <c r="O529" s="370" t="s">
        <v>211</v>
      </c>
      <c r="P529" s="175">
        <v>524509.8</v>
      </c>
      <c r="Q529" s="175">
        <v>519607.84</v>
      </c>
      <c r="R529" s="175">
        <v>514705.88</v>
      </c>
      <c r="S529" s="175">
        <v>509803.92</v>
      </c>
      <c r="T529" s="175">
        <v>504901.96</v>
      </c>
      <c r="U529" s="175">
        <v>500000.0</v>
      </c>
      <c r="V529" s="175">
        <v>495098.04</v>
      </c>
      <c r="W529" s="175">
        <v>490196.08</v>
      </c>
      <c r="X529" s="175">
        <v>485294.12</v>
      </c>
      <c r="Y529" s="175">
        <v>480392.16</v>
      </c>
      <c r="Z529" s="175">
        <v>475490.2</v>
      </c>
      <c r="AA529" s="175">
        <v>470588.24</v>
      </c>
    </row>
    <row r="530" ht="13.5" customHeight="1">
      <c r="A530" s="188" t="s">
        <v>169</v>
      </c>
      <c r="B530" s="371">
        <v>12540.0</v>
      </c>
      <c r="C530" s="371">
        <v>12571.0</v>
      </c>
      <c r="D530" s="371">
        <v>12601.0</v>
      </c>
      <c r="E530" s="371">
        <v>12632.0</v>
      </c>
      <c r="F530" s="371">
        <v>12663.0</v>
      </c>
      <c r="G530" s="371">
        <v>12693.0</v>
      </c>
      <c r="H530" s="371">
        <v>12724.0</v>
      </c>
      <c r="I530" s="371">
        <v>12754.0</v>
      </c>
      <c r="J530" s="371">
        <v>12785.0</v>
      </c>
      <c r="K530" s="371">
        <v>12816.0</v>
      </c>
      <c r="L530" s="371">
        <v>12844.0</v>
      </c>
      <c r="M530" s="371">
        <v>12875.0</v>
      </c>
      <c r="N530" s="365"/>
      <c r="O530" s="188" t="s">
        <v>169</v>
      </c>
      <c r="P530" s="371">
        <v>12540.0</v>
      </c>
      <c r="Q530" s="371">
        <v>12571.0</v>
      </c>
      <c r="R530" s="371">
        <v>12601.0</v>
      </c>
      <c r="S530" s="371">
        <v>12632.0</v>
      </c>
      <c r="T530" s="371">
        <v>12663.0</v>
      </c>
      <c r="U530" s="371">
        <v>12693.0</v>
      </c>
      <c r="V530" s="371">
        <v>12724.0</v>
      </c>
      <c r="W530" s="371">
        <v>12754.0</v>
      </c>
      <c r="X530" s="371">
        <v>12785.0</v>
      </c>
      <c r="Y530" s="371">
        <v>12816.0</v>
      </c>
      <c r="Z530" s="371">
        <v>12844.0</v>
      </c>
      <c r="AA530" s="371">
        <v>12875.0</v>
      </c>
    </row>
    <row r="531" ht="13.5" customHeight="1">
      <c r="A531" s="370" t="s">
        <v>208</v>
      </c>
      <c r="B531" s="175">
        <v>4901.96</v>
      </c>
      <c r="C531" s="175">
        <v>4901.96</v>
      </c>
      <c r="D531" s="175">
        <v>4901.96</v>
      </c>
      <c r="E531" s="175">
        <v>4901.96</v>
      </c>
      <c r="F531" s="175">
        <v>4901.96</v>
      </c>
      <c r="G531" s="175">
        <v>4901.96</v>
      </c>
      <c r="H531" s="175">
        <v>4901.96</v>
      </c>
      <c r="I531" s="175">
        <v>4901.96</v>
      </c>
      <c r="J531" s="175">
        <v>4901.96</v>
      </c>
      <c r="K531" s="175">
        <v>4901.96</v>
      </c>
      <c r="L531" s="175">
        <v>4901.96</v>
      </c>
      <c r="M531" s="175">
        <v>4901.96</v>
      </c>
      <c r="N531" s="365"/>
      <c r="O531" s="370" t="s">
        <v>208</v>
      </c>
      <c r="P531" s="175">
        <v>4901.96</v>
      </c>
      <c r="Q531" s="175">
        <v>4901.96</v>
      </c>
      <c r="R531" s="175">
        <v>4901.96</v>
      </c>
      <c r="S531" s="175">
        <v>4901.96</v>
      </c>
      <c r="T531" s="175">
        <v>4901.96</v>
      </c>
      <c r="U531" s="175">
        <v>4901.96</v>
      </c>
      <c r="V531" s="175">
        <v>4901.96</v>
      </c>
      <c r="W531" s="175">
        <v>4901.96</v>
      </c>
      <c r="X531" s="175">
        <v>4901.96</v>
      </c>
      <c r="Y531" s="175">
        <v>4901.96</v>
      </c>
      <c r="Z531" s="175">
        <v>4901.96</v>
      </c>
      <c r="AA531" s="175">
        <v>4901.96</v>
      </c>
    </row>
    <row r="532" ht="13.5" customHeight="1">
      <c r="A532" s="370" t="s">
        <v>209</v>
      </c>
      <c r="B532" s="175">
        <v>858.82</v>
      </c>
      <c r="C532" s="175">
        <v>849.88</v>
      </c>
      <c r="D532" s="175">
        <v>840.93</v>
      </c>
      <c r="E532" s="175">
        <v>831.99</v>
      </c>
      <c r="F532" s="175">
        <v>823.04</v>
      </c>
      <c r="G532" s="175">
        <v>814.09</v>
      </c>
      <c r="H532" s="175">
        <v>805.15</v>
      </c>
      <c r="I532" s="175">
        <v>796.2</v>
      </c>
      <c r="J532" s="175">
        <v>787.25</v>
      </c>
      <c r="K532" s="175">
        <v>778.31</v>
      </c>
      <c r="L532" s="175">
        <v>769.36</v>
      </c>
      <c r="M532" s="175">
        <v>760.42</v>
      </c>
      <c r="N532" s="365"/>
      <c r="O532" s="370" t="s">
        <v>209</v>
      </c>
      <c r="P532" s="175">
        <v>858.82</v>
      </c>
      <c r="Q532" s="175">
        <v>849.88</v>
      </c>
      <c r="R532" s="175">
        <v>840.93</v>
      </c>
      <c r="S532" s="175">
        <v>831.99</v>
      </c>
      <c r="T532" s="175">
        <v>823.04</v>
      </c>
      <c r="U532" s="175">
        <v>814.09</v>
      </c>
      <c r="V532" s="175">
        <v>805.15</v>
      </c>
      <c r="W532" s="175">
        <v>796.2</v>
      </c>
      <c r="X532" s="175">
        <v>787.25</v>
      </c>
      <c r="Y532" s="175">
        <v>778.31</v>
      </c>
      <c r="Z532" s="175">
        <v>769.36</v>
      </c>
      <c r="AA532" s="175">
        <v>760.42</v>
      </c>
    </row>
    <row r="533" ht="13.5" customHeight="1">
      <c r="A533" s="370" t="s">
        <v>210</v>
      </c>
      <c r="B533" s="175">
        <v>5760.78</v>
      </c>
      <c r="C533" s="175">
        <v>5751.84</v>
      </c>
      <c r="D533" s="175">
        <v>5742.89</v>
      </c>
      <c r="E533" s="175">
        <v>5733.95</v>
      </c>
      <c r="F533" s="175">
        <v>5725.0</v>
      </c>
      <c r="G533" s="175">
        <v>5716.05</v>
      </c>
      <c r="H533" s="175">
        <v>5707.11</v>
      </c>
      <c r="I533" s="175">
        <v>5698.16</v>
      </c>
      <c r="J533" s="175">
        <v>5689.22</v>
      </c>
      <c r="K533" s="175">
        <v>5680.27</v>
      </c>
      <c r="L533" s="175">
        <v>5671.32</v>
      </c>
      <c r="M533" s="175">
        <v>5662.38</v>
      </c>
      <c r="N533" s="365"/>
      <c r="O533" s="370" t="s">
        <v>210</v>
      </c>
      <c r="P533" s="175">
        <v>5760.78</v>
      </c>
      <c r="Q533" s="175">
        <v>5751.84</v>
      </c>
      <c r="R533" s="175">
        <v>5742.89</v>
      </c>
      <c r="S533" s="175">
        <v>5733.95</v>
      </c>
      <c r="T533" s="175">
        <v>5725.0</v>
      </c>
      <c r="U533" s="175">
        <v>5716.05</v>
      </c>
      <c r="V533" s="175">
        <v>5707.11</v>
      </c>
      <c r="W533" s="175">
        <v>5698.16</v>
      </c>
      <c r="X533" s="175">
        <v>5689.22</v>
      </c>
      <c r="Y533" s="175">
        <v>5680.27</v>
      </c>
      <c r="Z533" s="175">
        <v>5671.32</v>
      </c>
      <c r="AA533" s="175">
        <v>5662.38</v>
      </c>
    </row>
    <row r="534" ht="13.5" customHeight="1">
      <c r="A534" s="370" t="s">
        <v>211</v>
      </c>
      <c r="B534" s="175">
        <v>465686.27</v>
      </c>
      <c r="C534" s="175">
        <v>460784.31</v>
      </c>
      <c r="D534" s="175">
        <v>455882.35</v>
      </c>
      <c r="E534" s="175">
        <v>450980.39</v>
      </c>
      <c r="F534" s="175">
        <v>446078.43</v>
      </c>
      <c r="G534" s="175">
        <v>441176.47</v>
      </c>
      <c r="H534" s="175">
        <v>436274.51</v>
      </c>
      <c r="I534" s="175">
        <v>431372.55</v>
      </c>
      <c r="J534" s="175">
        <v>426470.59</v>
      </c>
      <c r="K534" s="175">
        <v>421568.63</v>
      </c>
      <c r="L534" s="175">
        <v>416666.67</v>
      </c>
      <c r="M534" s="175">
        <v>411764.71</v>
      </c>
      <c r="N534" s="365"/>
      <c r="O534" s="370" t="s">
        <v>211</v>
      </c>
      <c r="P534" s="175">
        <v>465686.27</v>
      </c>
      <c r="Q534" s="175">
        <v>460784.31</v>
      </c>
      <c r="R534" s="175">
        <v>455882.35</v>
      </c>
      <c r="S534" s="175">
        <v>450980.39</v>
      </c>
      <c r="T534" s="175">
        <v>446078.43</v>
      </c>
      <c r="U534" s="175">
        <v>441176.47</v>
      </c>
      <c r="V534" s="175">
        <v>436274.51</v>
      </c>
      <c r="W534" s="175">
        <v>431372.55</v>
      </c>
      <c r="X534" s="175">
        <v>426470.59</v>
      </c>
      <c r="Y534" s="175">
        <v>421568.63</v>
      </c>
      <c r="Z534" s="175">
        <v>416666.67</v>
      </c>
      <c r="AA534" s="175">
        <v>411764.71</v>
      </c>
    </row>
    <row r="535" ht="13.5" customHeight="1">
      <c r="A535" s="365"/>
      <c r="B535" s="365"/>
      <c r="C535" s="365"/>
      <c r="D535" s="365"/>
      <c r="E535" s="365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  <c r="X535" s="365"/>
      <c r="Y535" s="365"/>
      <c r="Z535" s="365"/>
      <c r="AA535" s="365"/>
    </row>
    <row r="536" ht="13.5" customHeight="1">
      <c r="A536" s="188" t="s">
        <v>169</v>
      </c>
      <c r="B536" s="369">
        <v>11079.0</v>
      </c>
      <c r="C536" s="369">
        <v>11110.0</v>
      </c>
      <c r="D536" s="369">
        <v>11140.0</v>
      </c>
      <c r="E536" s="369">
        <v>11171.0</v>
      </c>
      <c r="F536" s="369">
        <v>11202.0</v>
      </c>
      <c r="G536" s="369">
        <v>11232.0</v>
      </c>
      <c r="H536" s="369">
        <v>11263.0</v>
      </c>
      <c r="I536" s="369">
        <v>11293.0</v>
      </c>
      <c r="J536" s="369">
        <v>11324.0</v>
      </c>
      <c r="K536" s="369">
        <v>11355.0</v>
      </c>
      <c r="L536" s="369">
        <v>11383.0</v>
      </c>
      <c r="M536" s="369">
        <v>11414.0</v>
      </c>
      <c r="N536" s="365"/>
      <c r="O536" s="188" t="s">
        <v>169</v>
      </c>
      <c r="P536" s="369">
        <v>11079.0</v>
      </c>
      <c r="Q536" s="369">
        <v>11110.0</v>
      </c>
      <c r="R536" s="369">
        <v>11140.0</v>
      </c>
      <c r="S536" s="369">
        <v>11171.0</v>
      </c>
      <c r="T536" s="369">
        <v>11202.0</v>
      </c>
      <c r="U536" s="369">
        <v>11232.0</v>
      </c>
      <c r="V536" s="369">
        <v>11263.0</v>
      </c>
      <c r="W536" s="369">
        <v>11293.0</v>
      </c>
      <c r="X536" s="369">
        <v>11324.0</v>
      </c>
      <c r="Y536" s="369">
        <v>11355.0</v>
      </c>
      <c r="Z536" s="369">
        <v>11383.0</v>
      </c>
      <c r="AA536" s="369">
        <v>11414.0</v>
      </c>
    </row>
    <row r="537" ht="13.5" customHeight="1">
      <c r="A537" s="370" t="s">
        <v>208</v>
      </c>
      <c r="B537" s="175">
        <v>4901.96</v>
      </c>
      <c r="C537" s="175">
        <v>4901.96</v>
      </c>
      <c r="D537" s="175">
        <v>4901.96</v>
      </c>
      <c r="E537" s="175">
        <v>4901.96</v>
      </c>
      <c r="F537" s="175">
        <v>4901.96</v>
      </c>
      <c r="G537" s="175">
        <v>4901.96</v>
      </c>
      <c r="H537" s="175">
        <v>4901.96</v>
      </c>
      <c r="I537" s="175">
        <v>4901.96</v>
      </c>
      <c r="J537" s="175">
        <v>4901.96</v>
      </c>
      <c r="K537" s="175">
        <v>4901.96</v>
      </c>
      <c r="L537" s="175">
        <v>4901.96</v>
      </c>
      <c r="M537" s="175">
        <v>4901.96</v>
      </c>
      <c r="N537" s="365"/>
      <c r="O537" s="370" t="s">
        <v>208</v>
      </c>
      <c r="P537" s="175">
        <v>4901.96</v>
      </c>
      <c r="Q537" s="175">
        <v>4901.96</v>
      </c>
      <c r="R537" s="175">
        <v>4901.96</v>
      </c>
      <c r="S537" s="175">
        <v>4901.96</v>
      </c>
      <c r="T537" s="175">
        <v>4901.96</v>
      </c>
      <c r="U537" s="175">
        <v>4901.96</v>
      </c>
      <c r="V537" s="175">
        <v>4901.96</v>
      </c>
      <c r="W537" s="175">
        <v>4901.96</v>
      </c>
      <c r="X537" s="175">
        <v>4901.96</v>
      </c>
      <c r="Y537" s="175">
        <v>4901.96</v>
      </c>
      <c r="Z537" s="175">
        <v>4901.96</v>
      </c>
      <c r="AA537" s="175">
        <v>4901.96</v>
      </c>
    </row>
    <row r="538" ht="13.5" customHeight="1">
      <c r="A538" s="370" t="s">
        <v>209</v>
      </c>
      <c r="B538" s="175">
        <v>1288.24</v>
      </c>
      <c r="C538" s="175">
        <v>1279.29</v>
      </c>
      <c r="D538" s="175">
        <v>1270.34</v>
      </c>
      <c r="E538" s="175">
        <v>1261.4</v>
      </c>
      <c r="F538" s="175">
        <v>1252.45</v>
      </c>
      <c r="G538" s="175">
        <v>1243.5</v>
      </c>
      <c r="H538" s="175">
        <v>1234.56</v>
      </c>
      <c r="I538" s="175">
        <v>1225.61</v>
      </c>
      <c r="J538" s="175">
        <v>1216.67</v>
      </c>
      <c r="K538" s="175">
        <v>1207.72</v>
      </c>
      <c r="L538" s="175">
        <v>1198.77</v>
      </c>
      <c r="M538" s="175">
        <v>1189.83</v>
      </c>
      <c r="N538" s="365"/>
      <c r="O538" s="370" t="s">
        <v>209</v>
      </c>
      <c r="P538" s="175">
        <v>1288.24</v>
      </c>
      <c r="Q538" s="175">
        <v>1279.29</v>
      </c>
      <c r="R538" s="175">
        <v>1270.34</v>
      </c>
      <c r="S538" s="175">
        <v>1261.4</v>
      </c>
      <c r="T538" s="175">
        <v>1252.45</v>
      </c>
      <c r="U538" s="175">
        <v>1243.5</v>
      </c>
      <c r="V538" s="175">
        <v>1234.56</v>
      </c>
      <c r="W538" s="175">
        <v>1225.61</v>
      </c>
      <c r="X538" s="175">
        <v>1216.67</v>
      </c>
      <c r="Y538" s="175">
        <v>1207.72</v>
      </c>
      <c r="Z538" s="175">
        <v>1198.77</v>
      </c>
      <c r="AA538" s="175">
        <v>1189.83</v>
      </c>
    </row>
    <row r="539" ht="13.5" customHeight="1">
      <c r="A539" s="370" t="s">
        <v>210</v>
      </c>
      <c r="B539" s="175">
        <v>6190.2</v>
      </c>
      <c r="C539" s="175">
        <v>6181.25</v>
      </c>
      <c r="D539" s="175">
        <v>6172.3</v>
      </c>
      <c r="E539" s="175">
        <v>6163.36</v>
      </c>
      <c r="F539" s="175">
        <v>6154.41</v>
      </c>
      <c r="G539" s="175">
        <v>6145.47</v>
      </c>
      <c r="H539" s="175">
        <v>6136.52</v>
      </c>
      <c r="I539" s="175">
        <v>6127.57</v>
      </c>
      <c r="J539" s="175">
        <v>6118.63</v>
      </c>
      <c r="K539" s="175">
        <v>6109.68</v>
      </c>
      <c r="L539" s="175">
        <v>6100.74</v>
      </c>
      <c r="M539" s="175">
        <v>6091.79</v>
      </c>
      <c r="N539" s="365"/>
      <c r="O539" s="370" t="s">
        <v>210</v>
      </c>
      <c r="P539" s="175">
        <v>6190.2</v>
      </c>
      <c r="Q539" s="175">
        <v>6181.25</v>
      </c>
      <c r="R539" s="175">
        <v>6172.3</v>
      </c>
      <c r="S539" s="175">
        <v>6163.36</v>
      </c>
      <c r="T539" s="175">
        <v>6154.41</v>
      </c>
      <c r="U539" s="175">
        <v>6145.47</v>
      </c>
      <c r="V539" s="175">
        <v>6136.52</v>
      </c>
      <c r="W539" s="175">
        <v>6127.57</v>
      </c>
      <c r="X539" s="175">
        <v>6118.63</v>
      </c>
      <c r="Y539" s="175">
        <v>6109.68</v>
      </c>
      <c r="Z539" s="175">
        <v>6100.74</v>
      </c>
      <c r="AA539" s="175">
        <v>6091.79</v>
      </c>
    </row>
    <row r="540" ht="13.5" customHeight="1">
      <c r="A540" s="370" t="s">
        <v>211</v>
      </c>
      <c r="B540" s="175">
        <v>1.4E7</v>
      </c>
      <c r="C540" s="175">
        <v>696078.43</v>
      </c>
      <c r="D540" s="175">
        <v>691176.47</v>
      </c>
      <c r="E540" s="175">
        <v>686274.51</v>
      </c>
      <c r="F540" s="175">
        <v>681372.55</v>
      </c>
      <c r="G540" s="175">
        <v>676470.59</v>
      </c>
      <c r="H540" s="175">
        <v>671568.63</v>
      </c>
      <c r="I540" s="175">
        <v>666666.67</v>
      </c>
      <c r="J540" s="175">
        <v>661764.71</v>
      </c>
      <c r="K540" s="175">
        <v>656862.75</v>
      </c>
      <c r="L540" s="175">
        <v>651960.78</v>
      </c>
      <c r="M540" s="175">
        <v>647058.82</v>
      </c>
      <c r="N540" s="365"/>
      <c r="O540" s="370" t="s">
        <v>211</v>
      </c>
      <c r="P540" s="175">
        <v>1.4E7</v>
      </c>
      <c r="Q540" s="175">
        <v>696078.43</v>
      </c>
      <c r="R540" s="175">
        <v>691176.47</v>
      </c>
      <c r="S540" s="175">
        <v>686274.51</v>
      </c>
      <c r="T540" s="175">
        <v>681372.55</v>
      </c>
      <c r="U540" s="175">
        <v>676470.59</v>
      </c>
      <c r="V540" s="175">
        <v>671568.63</v>
      </c>
      <c r="W540" s="175">
        <v>666666.67</v>
      </c>
      <c r="X540" s="175">
        <v>661764.71</v>
      </c>
      <c r="Y540" s="175">
        <v>656862.75</v>
      </c>
      <c r="Z540" s="175">
        <v>651960.78</v>
      </c>
      <c r="AA540" s="175">
        <v>647058.82</v>
      </c>
    </row>
    <row r="541" ht="13.5" customHeight="1">
      <c r="A541" s="188" t="s">
        <v>169</v>
      </c>
      <c r="B541" s="369">
        <v>11444.0</v>
      </c>
      <c r="C541" s="369">
        <v>11475.0</v>
      </c>
      <c r="D541" s="369">
        <v>11505.0</v>
      </c>
      <c r="E541" s="369">
        <v>11536.0</v>
      </c>
      <c r="F541" s="369">
        <v>11567.0</v>
      </c>
      <c r="G541" s="369">
        <v>11597.0</v>
      </c>
      <c r="H541" s="369">
        <v>11628.0</v>
      </c>
      <c r="I541" s="369">
        <v>11658.0</v>
      </c>
      <c r="J541" s="369">
        <v>11689.0</v>
      </c>
      <c r="K541" s="369">
        <v>11720.0</v>
      </c>
      <c r="L541" s="369">
        <v>11749.0</v>
      </c>
      <c r="M541" s="369">
        <v>11780.0</v>
      </c>
      <c r="N541" s="365"/>
      <c r="O541" s="188" t="s">
        <v>169</v>
      </c>
      <c r="P541" s="369">
        <v>11444.0</v>
      </c>
      <c r="Q541" s="369">
        <v>11475.0</v>
      </c>
      <c r="R541" s="369">
        <v>11505.0</v>
      </c>
      <c r="S541" s="369">
        <v>11536.0</v>
      </c>
      <c r="T541" s="369">
        <v>11567.0</v>
      </c>
      <c r="U541" s="369">
        <v>11597.0</v>
      </c>
      <c r="V541" s="369">
        <v>11628.0</v>
      </c>
      <c r="W541" s="369">
        <v>11658.0</v>
      </c>
      <c r="X541" s="369">
        <v>11689.0</v>
      </c>
      <c r="Y541" s="369">
        <v>11720.0</v>
      </c>
      <c r="Z541" s="369">
        <v>11749.0</v>
      </c>
      <c r="AA541" s="369">
        <v>11780.0</v>
      </c>
    </row>
    <row r="542" ht="13.5" customHeight="1">
      <c r="A542" s="370" t="s">
        <v>208</v>
      </c>
      <c r="B542" s="175">
        <v>4901.96</v>
      </c>
      <c r="C542" s="175">
        <v>4901.96</v>
      </c>
      <c r="D542" s="175">
        <v>4901.96</v>
      </c>
      <c r="E542" s="175">
        <v>4901.96</v>
      </c>
      <c r="F542" s="175">
        <v>4901.96</v>
      </c>
      <c r="G542" s="175">
        <v>4901.96</v>
      </c>
      <c r="H542" s="175">
        <v>4901.96</v>
      </c>
      <c r="I542" s="175">
        <v>4901.96</v>
      </c>
      <c r="J542" s="175">
        <v>4901.96</v>
      </c>
      <c r="K542" s="175">
        <v>4901.96</v>
      </c>
      <c r="L542" s="175">
        <v>4901.96</v>
      </c>
      <c r="M542" s="175">
        <v>4901.96</v>
      </c>
      <c r="N542" s="365"/>
      <c r="O542" s="370" t="s">
        <v>208</v>
      </c>
      <c r="P542" s="175">
        <v>4901.96</v>
      </c>
      <c r="Q542" s="175">
        <v>4901.96</v>
      </c>
      <c r="R542" s="175">
        <v>4901.96</v>
      </c>
      <c r="S542" s="175">
        <v>4901.96</v>
      </c>
      <c r="T542" s="175">
        <v>4901.96</v>
      </c>
      <c r="U542" s="175">
        <v>4901.96</v>
      </c>
      <c r="V542" s="175">
        <v>4901.96</v>
      </c>
      <c r="W542" s="175">
        <v>4901.96</v>
      </c>
      <c r="X542" s="175">
        <v>4901.96</v>
      </c>
      <c r="Y542" s="175">
        <v>4901.96</v>
      </c>
      <c r="Z542" s="175">
        <v>4901.96</v>
      </c>
      <c r="AA542" s="175">
        <v>4901.96</v>
      </c>
    </row>
    <row r="543" ht="13.5" customHeight="1">
      <c r="A543" s="370" t="s">
        <v>209</v>
      </c>
      <c r="B543" s="175">
        <v>1180.88</v>
      </c>
      <c r="C543" s="175">
        <v>1171.94</v>
      </c>
      <c r="D543" s="175">
        <v>1162.99</v>
      </c>
      <c r="E543" s="175">
        <v>1154.04</v>
      </c>
      <c r="F543" s="175">
        <v>1145.1</v>
      </c>
      <c r="G543" s="175">
        <v>1136.15</v>
      </c>
      <c r="H543" s="175">
        <v>1127.21</v>
      </c>
      <c r="I543" s="175">
        <v>1118.26</v>
      </c>
      <c r="J543" s="175">
        <v>1109.31</v>
      </c>
      <c r="K543" s="175">
        <v>1100.37</v>
      </c>
      <c r="L543" s="175">
        <v>1091.42</v>
      </c>
      <c r="M543" s="175">
        <v>1082.48</v>
      </c>
      <c r="N543" s="365"/>
      <c r="O543" s="370" t="s">
        <v>209</v>
      </c>
      <c r="P543" s="175">
        <v>1180.88</v>
      </c>
      <c r="Q543" s="175">
        <v>1171.94</v>
      </c>
      <c r="R543" s="175">
        <v>1162.99</v>
      </c>
      <c r="S543" s="175">
        <v>1154.04</v>
      </c>
      <c r="T543" s="175">
        <v>1145.1</v>
      </c>
      <c r="U543" s="175">
        <v>1136.15</v>
      </c>
      <c r="V543" s="175">
        <v>1127.21</v>
      </c>
      <c r="W543" s="175">
        <v>1118.26</v>
      </c>
      <c r="X543" s="175">
        <v>1109.31</v>
      </c>
      <c r="Y543" s="175">
        <v>1100.37</v>
      </c>
      <c r="Z543" s="175">
        <v>1091.42</v>
      </c>
      <c r="AA543" s="175">
        <v>1082.48</v>
      </c>
    </row>
    <row r="544" ht="13.5" customHeight="1">
      <c r="A544" s="370" t="s">
        <v>210</v>
      </c>
      <c r="B544" s="175">
        <v>6082.84</v>
      </c>
      <c r="C544" s="175">
        <v>6073.9</v>
      </c>
      <c r="D544" s="175">
        <v>6064.95</v>
      </c>
      <c r="E544" s="175">
        <v>6056.0</v>
      </c>
      <c r="F544" s="175">
        <v>6047.06</v>
      </c>
      <c r="G544" s="175">
        <v>6038.11</v>
      </c>
      <c r="H544" s="175">
        <v>6029.17</v>
      </c>
      <c r="I544" s="175">
        <v>6020.22</v>
      </c>
      <c r="J544" s="175">
        <v>6011.27</v>
      </c>
      <c r="K544" s="175">
        <v>6002.33</v>
      </c>
      <c r="L544" s="175">
        <v>5993.38</v>
      </c>
      <c r="M544" s="175">
        <v>5984.44</v>
      </c>
      <c r="N544" s="365"/>
      <c r="O544" s="370" t="s">
        <v>210</v>
      </c>
      <c r="P544" s="175">
        <v>6082.84</v>
      </c>
      <c r="Q544" s="175">
        <v>6073.9</v>
      </c>
      <c r="R544" s="175">
        <v>6064.95</v>
      </c>
      <c r="S544" s="175">
        <v>6056.0</v>
      </c>
      <c r="T544" s="175">
        <v>6047.06</v>
      </c>
      <c r="U544" s="175">
        <v>6038.11</v>
      </c>
      <c r="V544" s="175">
        <v>6029.17</v>
      </c>
      <c r="W544" s="175">
        <v>6020.22</v>
      </c>
      <c r="X544" s="175">
        <v>6011.27</v>
      </c>
      <c r="Y544" s="175">
        <v>6002.33</v>
      </c>
      <c r="Z544" s="175">
        <v>5993.38</v>
      </c>
      <c r="AA544" s="175">
        <v>5984.44</v>
      </c>
    </row>
    <row r="545" ht="13.5" customHeight="1">
      <c r="A545" s="370" t="s">
        <v>211</v>
      </c>
      <c r="B545" s="175">
        <v>642156.86</v>
      </c>
      <c r="C545" s="175">
        <v>637254.9</v>
      </c>
      <c r="D545" s="175">
        <v>632352.94</v>
      </c>
      <c r="E545" s="175">
        <v>627450.98</v>
      </c>
      <c r="F545" s="175">
        <v>622549.02</v>
      </c>
      <c r="G545" s="175">
        <v>617647.06</v>
      </c>
      <c r="H545" s="175">
        <v>612745.1</v>
      </c>
      <c r="I545" s="175">
        <v>607843.14</v>
      </c>
      <c r="J545" s="175">
        <v>602941.18</v>
      </c>
      <c r="K545" s="175">
        <v>598039.22</v>
      </c>
      <c r="L545" s="175">
        <v>593137.25</v>
      </c>
      <c r="M545" s="175">
        <v>588235.29</v>
      </c>
      <c r="N545" s="365"/>
      <c r="O545" s="370" t="s">
        <v>211</v>
      </c>
      <c r="P545" s="175">
        <v>642156.86</v>
      </c>
      <c r="Q545" s="175">
        <v>637254.9</v>
      </c>
      <c r="R545" s="175">
        <v>632352.94</v>
      </c>
      <c r="S545" s="175">
        <v>627450.98</v>
      </c>
      <c r="T545" s="175">
        <v>622549.02</v>
      </c>
      <c r="U545" s="175">
        <v>617647.06</v>
      </c>
      <c r="V545" s="175">
        <v>612745.1</v>
      </c>
      <c r="W545" s="175">
        <v>607843.14</v>
      </c>
      <c r="X545" s="175">
        <v>602941.18</v>
      </c>
      <c r="Y545" s="175">
        <v>598039.22</v>
      </c>
      <c r="Z545" s="175">
        <v>593137.25</v>
      </c>
      <c r="AA545" s="175">
        <v>588235.29</v>
      </c>
    </row>
    <row r="546" ht="13.5" customHeight="1">
      <c r="A546" s="188" t="s">
        <v>169</v>
      </c>
      <c r="B546" s="369">
        <v>11810.0</v>
      </c>
      <c r="C546" s="369">
        <v>11841.0</v>
      </c>
      <c r="D546" s="369">
        <v>11871.0</v>
      </c>
      <c r="E546" s="369">
        <v>11902.0</v>
      </c>
      <c r="F546" s="369">
        <v>11933.0</v>
      </c>
      <c r="G546" s="369">
        <v>11963.0</v>
      </c>
      <c r="H546" s="369">
        <v>11994.0</v>
      </c>
      <c r="I546" s="369">
        <v>12024.0</v>
      </c>
      <c r="J546" s="369">
        <v>12055.0</v>
      </c>
      <c r="K546" s="369">
        <v>12086.0</v>
      </c>
      <c r="L546" s="369">
        <v>12114.0</v>
      </c>
      <c r="M546" s="369">
        <v>12145.0</v>
      </c>
      <c r="N546" s="365"/>
      <c r="O546" s="188" t="s">
        <v>169</v>
      </c>
      <c r="P546" s="369">
        <v>11810.0</v>
      </c>
      <c r="Q546" s="369">
        <v>11841.0</v>
      </c>
      <c r="R546" s="369">
        <v>11871.0</v>
      </c>
      <c r="S546" s="369">
        <v>11902.0</v>
      </c>
      <c r="T546" s="369">
        <v>11933.0</v>
      </c>
      <c r="U546" s="369">
        <v>11963.0</v>
      </c>
      <c r="V546" s="369">
        <v>11994.0</v>
      </c>
      <c r="W546" s="369">
        <v>12024.0</v>
      </c>
      <c r="X546" s="369">
        <v>12055.0</v>
      </c>
      <c r="Y546" s="369">
        <v>12086.0</v>
      </c>
      <c r="Z546" s="369">
        <v>12114.0</v>
      </c>
      <c r="AA546" s="369">
        <v>12145.0</v>
      </c>
    </row>
    <row r="547" ht="13.5" customHeight="1">
      <c r="A547" s="370" t="s">
        <v>208</v>
      </c>
      <c r="B547" s="175">
        <v>4901.96</v>
      </c>
      <c r="C547" s="175">
        <v>4901.96</v>
      </c>
      <c r="D547" s="175">
        <v>4901.96</v>
      </c>
      <c r="E547" s="175">
        <v>4901.96</v>
      </c>
      <c r="F547" s="175">
        <v>4901.96</v>
      </c>
      <c r="G547" s="175">
        <v>4901.96</v>
      </c>
      <c r="H547" s="175">
        <v>4901.96</v>
      </c>
      <c r="I547" s="175">
        <v>4901.96</v>
      </c>
      <c r="J547" s="175">
        <v>4901.96</v>
      </c>
      <c r="K547" s="175">
        <v>4901.96</v>
      </c>
      <c r="L547" s="175">
        <v>4901.96</v>
      </c>
      <c r="M547" s="175">
        <v>4901.96</v>
      </c>
      <c r="N547" s="365"/>
      <c r="O547" s="370" t="s">
        <v>208</v>
      </c>
      <c r="P547" s="175">
        <v>4901.96</v>
      </c>
      <c r="Q547" s="175">
        <v>4901.96</v>
      </c>
      <c r="R547" s="175">
        <v>4901.96</v>
      </c>
      <c r="S547" s="175">
        <v>4901.96</v>
      </c>
      <c r="T547" s="175">
        <v>4901.96</v>
      </c>
      <c r="U547" s="175">
        <v>4901.96</v>
      </c>
      <c r="V547" s="175">
        <v>4901.96</v>
      </c>
      <c r="W547" s="175">
        <v>4901.96</v>
      </c>
      <c r="X547" s="175">
        <v>4901.96</v>
      </c>
      <c r="Y547" s="175">
        <v>4901.96</v>
      </c>
      <c r="Z547" s="175">
        <v>4901.96</v>
      </c>
      <c r="AA547" s="175">
        <v>4901.96</v>
      </c>
    </row>
    <row r="548" ht="13.5" customHeight="1">
      <c r="A548" s="370" t="s">
        <v>209</v>
      </c>
      <c r="B548" s="175">
        <v>1073.53</v>
      </c>
      <c r="C548" s="175">
        <v>1064.58</v>
      </c>
      <c r="D548" s="175">
        <v>1055.64</v>
      </c>
      <c r="E548" s="175">
        <v>1046.69</v>
      </c>
      <c r="F548" s="175">
        <v>1037.75</v>
      </c>
      <c r="G548" s="175">
        <v>1028.8</v>
      </c>
      <c r="H548" s="175">
        <v>1019.85</v>
      </c>
      <c r="I548" s="175">
        <v>1010.91</v>
      </c>
      <c r="J548" s="175">
        <v>1001.96</v>
      </c>
      <c r="K548" s="175">
        <v>993.01</v>
      </c>
      <c r="L548" s="175">
        <v>984.07</v>
      </c>
      <c r="M548" s="175">
        <v>975.12</v>
      </c>
      <c r="N548" s="365"/>
      <c r="O548" s="370" t="s">
        <v>209</v>
      </c>
      <c r="P548" s="175">
        <v>1073.53</v>
      </c>
      <c r="Q548" s="175">
        <v>1064.58</v>
      </c>
      <c r="R548" s="175">
        <v>1055.64</v>
      </c>
      <c r="S548" s="175">
        <v>1046.69</v>
      </c>
      <c r="T548" s="175">
        <v>1037.75</v>
      </c>
      <c r="U548" s="175">
        <v>1028.8</v>
      </c>
      <c r="V548" s="175">
        <v>1019.85</v>
      </c>
      <c r="W548" s="175">
        <v>1010.91</v>
      </c>
      <c r="X548" s="175">
        <v>1001.96</v>
      </c>
      <c r="Y548" s="175">
        <v>993.01</v>
      </c>
      <c r="Z548" s="175">
        <v>984.07</v>
      </c>
      <c r="AA548" s="175">
        <v>975.12</v>
      </c>
    </row>
    <row r="549" ht="13.5" customHeight="1">
      <c r="A549" s="370" t="s">
        <v>210</v>
      </c>
      <c r="B549" s="175">
        <v>5975.49</v>
      </c>
      <c r="C549" s="175">
        <v>5966.54</v>
      </c>
      <c r="D549" s="175">
        <v>5957.6</v>
      </c>
      <c r="E549" s="175">
        <v>5948.65</v>
      </c>
      <c r="F549" s="175">
        <v>5939.71</v>
      </c>
      <c r="G549" s="175">
        <v>5930.76</v>
      </c>
      <c r="H549" s="175">
        <v>5921.81</v>
      </c>
      <c r="I549" s="175">
        <v>5912.87</v>
      </c>
      <c r="J549" s="175">
        <v>5903.92</v>
      </c>
      <c r="K549" s="175">
        <v>5894.98</v>
      </c>
      <c r="L549" s="175">
        <v>5886.03</v>
      </c>
      <c r="M549" s="175">
        <v>5877.08</v>
      </c>
      <c r="N549" s="365"/>
      <c r="O549" s="370" t="s">
        <v>210</v>
      </c>
      <c r="P549" s="175">
        <v>5975.49</v>
      </c>
      <c r="Q549" s="175">
        <v>5966.54</v>
      </c>
      <c r="R549" s="175">
        <v>5957.6</v>
      </c>
      <c r="S549" s="175">
        <v>5948.65</v>
      </c>
      <c r="T549" s="175">
        <v>5939.71</v>
      </c>
      <c r="U549" s="175">
        <v>5930.76</v>
      </c>
      <c r="V549" s="175">
        <v>5921.81</v>
      </c>
      <c r="W549" s="175">
        <v>5912.87</v>
      </c>
      <c r="X549" s="175">
        <v>5903.92</v>
      </c>
      <c r="Y549" s="175">
        <v>5894.98</v>
      </c>
      <c r="Z549" s="175">
        <v>5886.03</v>
      </c>
      <c r="AA549" s="175">
        <v>5877.08</v>
      </c>
    </row>
    <row r="550" ht="13.5" customHeight="1">
      <c r="A550" s="370" t="s">
        <v>211</v>
      </c>
      <c r="B550" s="175">
        <v>583333.33</v>
      </c>
      <c r="C550" s="175">
        <v>578431.37</v>
      </c>
      <c r="D550" s="175">
        <v>573529.41</v>
      </c>
      <c r="E550" s="175">
        <v>568627.45</v>
      </c>
      <c r="F550" s="175">
        <v>563725.49</v>
      </c>
      <c r="G550" s="175">
        <v>558823.53</v>
      </c>
      <c r="H550" s="175">
        <v>553921.57</v>
      </c>
      <c r="I550" s="175">
        <v>549019.61</v>
      </c>
      <c r="J550" s="175">
        <v>544117.65</v>
      </c>
      <c r="K550" s="175">
        <v>539215.69</v>
      </c>
      <c r="L550" s="175">
        <v>534313.73</v>
      </c>
      <c r="M550" s="175">
        <v>529411.76</v>
      </c>
      <c r="N550" s="365"/>
      <c r="O550" s="370" t="s">
        <v>211</v>
      </c>
      <c r="P550" s="175">
        <v>583333.33</v>
      </c>
      <c r="Q550" s="175">
        <v>578431.37</v>
      </c>
      <c r="R550" s="175">
        <v>573529.41</v>
      </c>
      <c r="S550" s="175">
        <v>568627.45</v>
      </c>
      <c r="T550" s="175">
        <v>563725.49</v>
      </c>
      <c r="U550" s="175">
        <v>558823.53</v>
      </c>
      <c r="V550" s="175">
        <v>553921.57</v>
      </c>
      <c r="W550" s="175">
        <v>549019.61</v>
      </c>
      <c r="X550" s="175">
        <v>544117.65</v>
      </c>
      <c r="Y550" s="175">
        <v>539215.69</v>
      </c>
      <c r="Z550" s="175">
        <v>534313.73</v>
      </c>
      <c r="AA550" s="175">
        <v>529411.76</v>
      </c>
    </row>
    <row r="551" ht="13.5" customHeight="1">
      <c r="A551" s="188" t="s">
        <v>169</v>
      </c>
      <c r="B551" s="369">
        <v>12175.0</v>
      </c>
      <c r="C551" s="369">
        <v>12206.0</v>
      </c>
      <c r="D551" s="369">
        <v>12236.0</v>
      </c>
      <c r="E551" s="369">
        <v>12267.0</v>
      </c>
      <c r="F551" s="369">
        <v>12298.0</v>
      </c>
      <c r="G551" s="369">
        <v>12328.0</v>
      </c>
      <c r="H551" s="369">
        <v>12359.0</v>
      </c>
      <c r="I551" s="369">
        <v>12389.0</v>
      </c>
      <c r="J551" s="369">
        <v>12420.0</v>
      </c>
      <c r="K551" s="369">
        <v>12451.0</v>
      </c>
      <c r="L551" s="369">
        <v>12479.0</v>
      </c>
      <c r="M551" s="369">
        <v>12510.0</v>
      </c>
      <c r="N551" s="365"/>
      <c r="O551" s="188" t="s">
        <v>169</v>
      </c>
      <c r="P551" s="369">
        <v>12175.0</v>
      </c>
      <c r="Q551" s="369">
        <v>12206.0</v>
      </c>
      <c r="R551" s="369">
        <v>12236.0</v>
      </c>
      <c r="S551" s="369">
        <v>12267.0</v>
      </c>
      <c r="T551" s="369">
        <v>12298.0</v>
      </c>
      <c r="U551" s="369">
        <v>12328.0</v>
      </c>
      <c r="V551" s="369">
        <v>12359.0</v>
      </c>
      <c r="W551" s="369">
        <v>12389.0</v>
      </c>
      <c r="X551" s="369">
        <v>12420.0</v>
      </c>
      <c r="Y551" s="369">
        <v>12451.0</v>
      </c>
      <c r="Z551" s="369">
        <v>12479.0</v>
      </c>
      <c r="AA551" s="369">
        <v>12510.0</v>
      </c>
    </row>
    <row r="552" ht="13.5" customHeight="1">
      <c r="A552" s="370" t="s">
        <v>208</v>
      </c>
      <c r="B552" s="175">
        <v>4901.96</v>
      </c>
      <c r="C552" s="175">
        <v>4901.96</v>
      </c>
      <c r="D552" s="175">
        <v>4901.96</v>
      </c>
      <c r="E552" s="175">
        <v>4901.96</v>
      </c>
      <c r="F552" s="175">
        <v>4901.96</v>
      </c>
      <c r="G552" s="175">
        <v>4901.96</v>
      </c>
      <c r="H552" s="175">
        <v>4901.96</v>
      </c>
      <c r="I552" s="175">
        <v>4901.96</v>
      </c>
      <c r="J552" s="175">
        <v>4901.96</v>
      </c>
      <c r="K552" s="175">
        <v>4901.96</v>
      </c>
      <c r="L552" s="175">
        <v>4901.96</v>
      </c>
      <c r="M552" s="175">
        <v>4901.96</v>
      </c>
      <c r="N552" s="365"/>
      <c r="O552" s="370" t="s">
        <v>208</v>
      </c>
      <c r="P552" s="175">
        <v>4901.96</v>
      </c>
      <c r="Q552" s="175">
        <v>4901.96</v>
      </c>
      <c r="R552" s="175">
        <v>4901.96</v>
      </c>
      <c r="S552" s="175">
        <v>4901.96</v>
      </c>
      <c r="T552" s="175">
        <v>4901.96</v>
      </c>
      <c r="U552" s="175">
        <v>4901.96</v>
      </c>
      <c r="V552" s="175">
        <v>4901.96</v>
      </c>
      <c r="W552" s="175">
        <v>4901.96</v>
      </c>
      <c r="X552" s="175">
        <v>4901.96</v>
      </c>
      <c r="Y552" s="175">
        <v>4901.96</v>
      </c>
      <c r="Z552" s="175">
        <v>4901.96</v>
      </c>
      <c r="AA552" s="175">
        <v>4901.96</v>
      </c>
    </row>
    <row r="553" ht="13.5" customHeight="1">
      <c r="A553" s="370" t="s">
        <v>209</v>
      </c>
      <c r="B553" s="175">
        <v>966.18</v>
      </c>
      <c r="C553" s="175">
        <v>957.23</v>
      </c>
      <c r="D553" s="175">
        <v>948.28</v>
      </c>
      <c r="E553" s="175">
        <v>939.34</v>
      </c>
      <c r="F553" s="175">
        <v>930.39</v>
      </c>
      <c r="G553" s="175">
        <v>921.45</v>
      </c>
      <c r="H553" s="175">
        <v>912.5</v>
      </c>
      <c r="I553" s="175">
        <v>903.55</v>
      </c>
      <c r="J553" s="175">
        <v>894.61</v>
      </c>
      <c r="K553" s="175">
        <v>885.66</v>
      </c>
      <c r="L553" s="175">
        <v>876.72</v>
      </c>
      <c r="M553" s="175">
        <v>867.77</v>
      </c>
      <c r="N553" s="365"/>
      <c r="O553" s="370" t="s">
        <v>209</v>
      </c>
      <c r="P553" s="175">
        <v>966.18</v>
      </c>
      <c r="Q553" s="175">
        <v>957.23</v>
      </c>
      <c r="R553" s="175">
        <v>948.28</v>
      </c>
      <c r="S553" s="175">
        <v>939.34</v>
      </c>
      <c r="T553" s="175">
        <v>930.39</v>
      </c>
      <c r="U553" s="175">
        <v>921.45</v>
      </c>
      <c r="V553" s="175">
        <v>912.5</v>
      </c>
      <c r="W553" s="175">
        <v>903.55</v>
      </c>
      <c r="X553" s="175">
        <v>894.61</v>
      </c>
      <c r="Y553" s="175">
        <v>885.66</v>
      </c>
      <c r="Z553" s="175">
        <v>876.72</v>
      </c>
      <c r="AA553" s="175">
        <v>867.77</v>
      </c>
    </row>
    <row r="554" ht="13.5" customHeight="1">
      <c r="A554" s="370" t="s">
        <v>210</v>
      </c>
      <c r="B554" s="175">
        <v>5868.14</v>
      </c>
      <c r="C554" s="175">
        <v>5859.19</v>
      </c>
      <c r="D554" s="175">
        <v>5850.25</v>
      </c>
      <c r="E554" s="175">
        <v>5841.3</v>
      </c>
      <c r="F554" s="175">
        <v>5832.35</v>
      </c>
      <c r="G554" s="175">
        <v>5823.41</v>
      </c>
      <c r="H554" s="175">
        <v>5814.46</v>
      </c>
      <c r="I554" s="175">
        <v>5805.51</v>
      </c>
      <c r="J554" s="175">
        <v>5796.57</v>
      </c>
      <c r="K554" s="175">
        <v>5787.62</v>
      </c>
      <c r="L554" s="175">
        <v>5778.68</v>
      </c>
      <c r="M554" s="175">
        <v>5769.73</v>
      </c>
      <c r="N554" s="365"/>
      <c r="O554" s="370" t="s">
        <v>210</v>
      </c>
      <c r="P554" s="175">
        <v>5868.14</v>
      </c>
      <c r="Q554" s="175">
        <v>5859.19</v>
      </c>
      <c r="R554" s="175">
        <v>5850.25</v>
      </c>
      <c r="S554" s="175">
        <v>5841.3</v>
      </c>
      <c r="T554" s="175">
        <v>5832.35</v>
      </c>
      <c r="U554" s="175">
        <v>5823.41</v>
      </c>
      <c r="V554" s="175">
        <v>5814.46</v>
      </c>
      <c r="W554" s="175">
        <v>5805.51</v>
      </c>
      <c r="X554" s="175">
        <v>5796.57</v>
      </c>
      <c r="Y554" s="175">
        <v>5787.62</v>
      </c>
      <c r="Z554" s="175">
        <v>5778.68</v>
      </c>
      <c r="AA554" s="175">
        <v>5769.73</v>
      </c>
    </row>
    <row r="555" ht="13.5" customHeight="1">
      <c r="A555" s="370" t="s">
        <v>211</v>
      </c>
      <c r="B555" s="175">
        <v>524509.8</v>
      </c>
      <c r="C555" s="175">
        <v>519607.84</v>
      </c>
      <c r="D555" s="175">
        <v>514705.88</v>
      </c>
      <c r="E555" s="175">
        <v>509803.92</v>
      </c>
      <c r="F555" s="175">
        <v>504901.96</v>
      </c>
      <c r="G555" s="175">
        <v>500000.0</v>
      </c>
      <c r="H555" s="175">
        <v>495098.04</v>
      </c>
      <c r="I555" s="175">
        <v>490196.08</v>
      </c>
      <c r="J555" s="175">
        <v>485294.12</v>
      </c>
      <c r="K555" s="175">
        <v>480392.16</v>
      </c>
      <c r="L555" s="175">
        <v>475490.2</v>
      </c>
      <c r="M555" s="175">
        <v>470588.24</v>
      </c>
      <c r="N555" s="365"/>
      <c r="O555" s="370" t="s">
        <v>211</v>
      </c>
      <c r="P555" s="175">
        <v>524509.8</v>
      </c>
      <c r="Q555" s="175">
        <v>519607.84</v>
      </c>
      <c r="R555" s="175">
        <v>514705.88</v>
      </c>
      <c r="S555" s="175">
        <v>509803.92</v>
      </c>
      <c r="T555" s="175">
        <v>504901.96</v>
      </c>
      <c r="U555" s="175">
        <v>500000.0</v>
      </c>
      <c r="V555" s="175">
        <v>495098.04</v>
      </c>
      <c r="W555" s="175">
        <v>490196.08</v>
      </c>
      <c r="X555" s="175">
        <v>485294.12</v>
      </c>
      <c r="Y555" s="175">
        <v>480392.16</v>
      </c>
      <c r="Z555" s="175">
        <v>475490.2</v>
      </c>
      <c r="AA555" s="175">
        <v>470588.24</v>
      </c>
    </row>
    <row r="556" ht="13.5" customHeight="1">
      <c r="A556" s="188" t="s">
        <v>169</v>
      </c>
      <c r="B556" s="371">
        <v>12540.0</v>
      </c>
      <c r="C556" s="371">
        <v>12571.0</v>
      </c>
      <c r="D556" s="371">
        <v>12601.0</v>
      </c>
      <c r="E556" s="371">
        <v>12632.0</v>
      </c>
      <c r="F556" s="371">
        <v>12663.0</v>
      </c>
      <c r="G556" s="371">
        <v>12693.0</v>
      </c>
      <c r="H556" s="371">
        <v>12724.0</v>
      </c>
      <c r="I556" s="371">
        <v>12754.0</v>
      </c>
      <c r="J556" s="371">
        <v>12785.0</v>
      </c>
      <c r="K556" s="371">
        <v>12816.0</v>
      </c>
      <c r="L556" s="371">
        <v>12844.0</v>
      </c>
      <c r="M556" s="371">
        <v>12875.0</v>
      </c>
      <c r="N556" s="365"/>
      <c r="O556" s="188" t="s">
        <v>169</v>
      </c>
      <c r="P556" s="371">
        <v>12540.0</v>
      </c>
      <c r="Q556" s="371">
        <v>12571.0</v>
      </c>
      <c r="R556" s="371">
        <v>12601.0</v>
      </c>
      <c r="S556" s="371">
        <v>12632.0</v>
      </c>
      <c r="T556" s="371">
        <v>12663.0</v>
      </c>
      <c r="U556" s="371">
        <v>12693.0</v>
      </c>
      <c r="V556" s="371">
        <v>12724.0</v>
      </c>
      <c r="W556" s="371">
        <v>12754.0</v>
      </c>
      <c r="X556" s="371">
        <v>12785.0</v>
      </c>
      <c r="Y556" s="371">
        <v>12816.0</v>
      </c>
      <c r="Z556" s="371">
        <v>12844.0</v>
      </c>
      <c r="AA556" s="371">
        <v>12875.0</v>
      </c>
    </row>
    <row r="557" ht="13.5" customHeight="1">
      <c r="A557" s="370" t="s">
        <v>208</v>
      </c>
      <c r="B557" s="175">
        <v>4901.96</v>
      </c>
      <c r="C557" s="175">
        <v>4901.96</v>
      </c>
      <c r="D557" s="175">
        <v>4901.96</v>
      </c>
      <c r="E557" s="175">
        <v>4901.96</v>
      </c>
      <c r="F557" s="175">
        <v>4901.96</v>
      </c>
      <c r="G557" s="175">
        <v>4901.96</v>
      </c>
      <c r="H557" s="175">
        <v>4901.96</v>
      </c>
      <c r="I557" s="175">
        <v>4901.96</v>
      </c>
      <c r="J557" s="175">
        <v>4901.96</v>
      </c>
      <c r="K557" s="175">
        <v>4901.96</v>
      </c>
      <c r="L557" s="175">
        <v>4901.96</v>
      </c>
      <c r="M557" s="175">
        <v>4901.96</v>
      </c>
      <c r="N557" s="365"/>
      <c r="O557" s="370" t="s">
        <v>208</v>
      </c>
      <c r="P557" s="175">
        <v>4901.96</v>
      </c>
      <c r="Q557" s="175">
        <v>4901.96</v>
      </c>
      <c r="R557" s="175">
        <v>4901.96</v>
      </c>
      <c r="S557" s="175">
        <v>4901.96</v>
      </c>
      <c r="T557" s="175">
        <v>4901.96</v>
      </c>
      <c r="U557" s="175">
        <v>4901.96</v>
      </c>
      <c r="V557" s="175">
        <v>4901.96</v>
      </c>
      <c r="W557" s="175">
        <v>4901.96</v>
      </c>
      <c r="X557" s="175">
        <v>4901.96</v>
      </c>
      <c r="Y557" s="175">
        <v>4901.96</v>
      </c>
      <c r="Z557" s="175">
        <v>4901.96</v>
      </c>
      <c r="AA557" s="175">
        <v>4901.96</v>
      </c>
    </row>
    <row r="558" ht="13.5" customHeight="1">
      <c r="A558" s="370" t="s">
        <v>209</v>
      </c>
      <c r="B558" s="175">
        <v>858.82</v>
      </c>
      <c r="C558" s="175">
        <v>849.88</v>
      </c>
      <c r="D558" s="175">
        <v>840.93</v>
      </c>
      <c r="E558" s="175">
        <v>831.99</v>
      </c>
      <c r="F558" s="175">
        <v>823.04</v>
      </c>
      <c r="G558" s="175">
        <v>814.09</v>
      </c>
      <c r="H558" s="175">
        <v>805.15</v>
      </c>
      <c r="I558" s="175">
        <v>796.2</v>
      </c>
      <c r="J558" s="175">
        <v>787.25</v>
      </c>
      <c r="K558" s="175">
        <v>778.31</v>
      </c>
      <c r="L558" s="175">
        <v>769.36</v>
      </c>
      <c r="M558" s="175">
        <v>760.42</v>
      </c>
      <c r="N558" s="365"/>
      <c r="O558" s="370" t="s">
        <v>209</v>
      </c>
      <c r="P558" s="175">
        <v>858.82</v>
      </c>
      <c r="Q558" s="175">
        <v>849.88</v>
      </c>
      <c r="R558" s="175">
        <v>840.93</v>
      </c>
      <c r="S558" s="175">
        <v>831.99</v>
      </c>
      <c r="T558" s="175">
        <v>823.04</v>
      </c>
      <c r="U558" s="175">
        <v>814.09</v>
      </c>
      <c r="V558" s="175">
        <v>805.15</v>
      </c>
      <c r="W558" s="175">
        <v>796.2</v>
      </c>
      <c r="X558" s="175">
        <v>787.25</v>
      </c>
      <c r="Y558" s="175">
        <v>778.31</v>
      </c>
      <c r="Z558" s="175">
        <v>769.36</v>
      </c>
      <c r="AA558" s="175">
        <v>760.42</v>
      </c>
    </row>
    <row r="559" ht="13.5" customHeight="1">
      <c r="A559" s="370" t="s">
        <v>210</v>
      </c>
      <c r="B559" s="175">
        <v>5760.78</v>
      </c>
      <c r="C559" s="175">
        <v>5751.84</v>
      </c>
      <c r="D559" s="175">
        <v>5742.89</v>
      </c>
      <c r="E559" s="175">
        <v>5733.95</v>
      </c>
      <c r="F559" s="175">
        <v>5725.0</v>
      </c>
      <c r="G559" s="175">
        <v>5716.05</v>
      </c>
      <c r="H559" s="175">
        <v>5707.11</v>
      </c>
      <c r="I559" s="175">
        <v>5698.16</v>
      </c>
      <c r="J559" s="175">
        <v>5689.22</v>
      </c>
      <c r="K559" s="175">
        <v>5680.27</v>
      </c>
      <c r="L559" s="175">
        <v>5671.32</v>
      </c>
      <c r="M559" s="175">
        <v>5662.38</v>
      </c>
      <c r="N559" s="365"/>
      <c r="O559" s="370" t="s">
        <v>210</v>
      </c>
      <c r="P559" s="175">
        <v>5760.78</v>
      </c>
      <c r="Q559" s="175">
        <v>5751.84</v>
      </c>
      <c r="R559" s="175">
        <v>5742.89</v>
      </c>
      <c r="S559" s="175">
        <v>5733.95</v>
      </c>
      <c r="T559" s="175">
        <v>5725.0</v>
      </c>
      <c r="U559" s="175">
        <v>5716.05</v>
      </c>
      <c r="V559" s="175">
        <v>5707.11</v>
      </c>
      <c r="W559" s="175">
        <v>5698.16</v>
      </c>
      <c r="X559" s="175">
        <v>5689.22</v>
      </c>
      <c r="Y559" s="175">
        <v>5680.27</v>
      </c>
      <c r="Z559" s="175">
        <v>5671.32</v>
      </c>
      <c r="AA559" s="175">
        <v>5662.38</v>
      </c>
    </row>
    <row r="560" ht="13.5" customHeight="1">
      <c r="A560" s="370" t="s">
        <v>211</v>
      </c>
      <c r="B560" s="175">
        <v>465686.27</v>
      </c>
      <c r="C560" s="175">
        <v>460784.31</v>
      </c>
      <c r="D560" s="175">
        <v>455882.35</v>
      </c>
      <c r="E560" s="175">
        <v>450980.39</v>
      </c>
      <c r="F560" s="175">
        <v>446078.43</v>
      </c>
      <c r="G560" s="175">
        <v>441176.47</v>
      </c>
      <c r="H560" s="175">
        <v>436274.51</v>
      </c>
      <c r="I560" s="175">
        <v>431372.55</v>
      </c>
      <c r="J560" s="175">
        <v>426470.59</v>
      </c>
      <c r="K560" s="175">
        <v>421568.63</v>
      </c>
      <c r="L560" s="175">
        <v>416666.67</v>
      </c>
      <c r="M560" s="175">
        <v>411764.71</v>
      </c>
      <c r="N560" s="365"/>
      <c r="O560" s="370" t="s">
        <v>211</v>
      </c>
      <c r="P560" s="175">
        <v>465686.27</v>
      </c>
      <c r="Q560" s="175">
        <v>460784.31</v>
      </c>
      <c r="R560" s="175">
        <v>455882.35</v>
      </c>
      <c r="S560" s="175">
        <v>450980.39</v>
      </c>
      <c r="T560" s="175">
        <v>446078.43</v>
      </c>
      <c r="U560" s="175">
        <v>441176.47</v>
      </c>
      <c r="V560" s="175">
        <v>436274.51</v>
      </c>
      <c r="W560" s="175">
        <v>431372.55</v>
      </c>
      <c r="X560" s="175">
        <v>426470.59</v>
      </c>
      <c r="Y560" s="175">
        <v>421568.63</v>
      </c>
      <c r="Z560" s="175">
        <v>416666.67</v>
      </c>
      <c r="AA560" s="175">
        <v>411764.71</v>
      </c>
    </row>
    <row r="561" ht="13.5" customHeight="1">
      <c r="A561" s="188" t="s">
        <v>169</v>
      </c>
      <c r="B561" s="369">
        <v>11079.0</v>
      </c>
      <c r="C561" s="369">
        <v>11110.0</v>
      </c>
      <c r="D561" s="369">
        <v>11140.0</v>
      </c>
      <c r="E561" s="369">
        <v>11171.0</v>
      </c>
      <c r="F561" s="369">
        <v>11202.0</v>
      </c>
      <c r="G561" s="369">
        <v>11232.0</v>
      </c>
      <c r="H561" s="369">
        <v>11263.0</v>
      </c>
      <c r="I561" s="369">
        <v>11293.0</v>
      </c>
      <c r="J561" s="369">
        <v>11324.0</v>
      </c>
      <c r="K561" s="369">
        <v>11355.0</v>
      </c>
      <c r="L561" s="369">
        <v>11383.0</v>
      </c>
      <c r="M561" s="369">
        <v>11414.0</v>
      </c>
      <c r="N561" s="365"/>
      <c r="O561" s="188" t="s">
        <v>169</v>
      </c>
      <c r="P561" s="369">
        <v>11079.0</v>
      </c>
      <c r="Q561" s="369">
        <v>11110.0</v>
      </c>
      <c r="R561" s="369">
        <v>11140.0</v>
      </c>
      <c r="S561" s="369">
        <v>11171.0</v>
      </c>
      <c r="T561" s="369">
        <v>11202.0</v>
      </c>
      <c r="U561" s="369">
        <v>11232.0</v>
      </c>
      <c r="V561" s="369">
        <v>11263.0</v>
      </c>
      <c r="W561" s="369">
        <v>11293.0</v>
      </c>
      <c r="X561" s="369">
        <v>11324.0</v>
      </c>
      <c r="Y561" s="369">
        <v>11355.0</v>
      </c>
      <c r="Z561" s="369">
        <v>11383.0</v>
      </c>
      <c r="AA561" s="369">
        <v>11414.0</v>
      </c>
    </row>
    <row r="562" ht="13.5" customHeight="1">
      <c r="A562" s="370" t="s">
        <v>208</v>
      </c>
      <c r="B562" s="175">
        <v>4901.96</v>
      </c>
      <c r="C562" s="175">
        <v>4901.96</v>
      </c>
      <c r="D562" s="175">
        <v>4901.96</v>
      </c>
      <c r="E562" s="175">
        <v>4901.96</v>
      </c>
      <c r="F562" s="175">
        <v>4901.96</v>
      </c>
      <c r="G562" s="175">
        <v>4901.96</v>
      </c>
      <c r="H562" s="175">
        <v>4901.96</v>
      </c>
      <c r="I562" s="175">
        <v>4901.96</v>
      </c>
      <c r="J562" s="175">
        <v>4901.96</v>
      </c>
      <c r="K562" s="175">
        <v>4901.96</v>
      </c>
      <c r="L562" s="175">
        <v>4901.96</v>
      </c>
      <c r="M562" s="175">
        <v>4901.96</v>
      </c>
      <c r="N562" s="365"/>
      <c r="O562" s="370" t="s">
        <v>208</v>
      </c>
      <c r="P562" s="175">
        <v>4901.96</v>
      </c>
      <c r="Q562" s="175">
        <v>4901.96</v>
      </c>
      <c r="R562" s="175">
        <v>4901.96</v>
      </c>
      <c r="S562" s="175">
        <v>4901.96</v>
      </c>
      <c r="T562" s="175">
        <v>4901.96</v>
      </c>
      <c r="U562" s="175">
        <v>4901.96</v>
      </c>
      <c r="V562" s="175">
        <v>4901.96</v>
      </c>
      <c r="W562" s="175">
        <v>4901.96</v>
      </c>
      <c r="X562" s="175">
        <v>4901.96</v>
      </c>
      <c r="Y562" s="175">
        <v>4901.96</v>
      </c>
      <c r="Z562" s="175">
        <v>4901.96</v>
      </c>
      <c r="AA562" s="175">
        <v>4901.96</v>
      </c>
    </row>
    <row r="563" ht="13.5" customHeight="1">
      <c r="A563" s="370" t="s">
        <v>209</v>
      </c>
      <c r="B563" s="175">
        <v>1288.24</v>
      </c>
      <c r="C563" s="175">
        <v>1279.29</v>
      </c>
      <c r="D563" s="175">
        <v>1270.34</v>
      </c>
      <c r="E563" s="175">
        <v>1261.4</v>
      </c>
      <c r="F563" s="175">
        <v>1252.45</v>
      </c>
      <c r="G563" s="175">
        <v>1243.5</v>
      </c>
      <c r="H563" s="175">
        <v>1234.56</v>
      </c>
      <c r="I563" s="175">
        <v>1225.61</v>
      </c>
      <c r="J563" s="175">
        <v>1216.67</v>
      </c>
      <c r="K563" s="175">
        <v>1207.72</v>
      </c>
      <c r="L563" s="175">
        <v>1198.77</v>
      </c>
      <c r="M563" s="175">
        <v>1189.83</v>
      </c>
      <c r="N563" s="365"/>
      <c r="O563" s="370" t="s">
        <v>209</v>
      </c>
      <c r="P563" s="175">
        <v>1288.24</v>
      </c>
      <c r="Q563" s="175">
        <v>1279.29</v>
      </c>
      <c r="R563" s="175">
        <v>1270.34</v>
      </c>
      <c r="S563" s="175">
        <v>1261.4</v>
      </c>
      <c r="T563" s="175">
        <v>1252.45</v>
      </c>
      <c r="U563" s="175">
        <v>1243.5</v>
      </c>
      <c r="V563" s="175">
        <v>1234.56</v>
      </c>
      <c r="W563" s="175">
        <v>1225.61</v>
      </c>
      <c r="X563" s="175">
        <v>1216.67</v>
      </c>
      <c r="Y563" s="175">
        <v>1207.72</v>
      </c>
      <c r="Z563" s="175">
        <v>1198.77</v>
      </c>
      <c r="AA563" s="175">
        <v>1189.83</v>
      </c>
    </row>
    <row r="564" ht="13.5" customHeight="1">
      <c r="A564" s="370" t="s">
        <v>210</v>
      </c>
      <c r="B564" s="175">
        <v>6190.2</v>
      </c>
      <c r="C564" s="175">
        <v>6181.25</v>
      </c>
      <c r="D564" s="175">
        <v>6172.3</v>
      </c>
      <c r="E564" s="175">
        <v>6163.36</v>
      </c>
      <c r="F564" s="175">
        <v>6154.41</v>
      </c>
      <c r="G564" s="175">
        <v>6145.47</v>
      </c>
      <c r="H564" s="175">
        <v>6136.52</v>
      </c>
      <c r="I564" s="175">
        <v>6127.57</v>
      </c>
      <c r="J564" s="175">
        <v>6118.63</v>
      </c>
      <c r="K564" s="175">
        <v>6109.68</v>
      </c>
      <c r="L564" s="175">
        <v>6100.74</v>
      </c>
      <c r="M564" s="175">
        <v>6091.79</v>
      </c>
      <c r="N564" s="365"/>
      <c r="O564" s="370" t="s">
        <v>210</v>
      </c>
      <c r="P564" s="175">
        <v>6190.2</v>
      </c>
      <c r="Q564" s="175">
        <v>6181.25</v>
      </c>
      <c r="R564" s="175">
        <v>6172.3</v>
      </c>
      <c r="S564" s="175">
        <v>6163.36</v>
      </c>
      <c r="T564" s="175">
        <v>6154.41</v>
      </c>
      <c r="U564" s="175">
        <v>6145.47</v>
      </c>
      <c r="V564" s="175">
        <v>6136.52</v>
      </c>
      <c r="W564" s="175">
        <v>6127.57</v>
      </c>
      <c r="X564" s="175">
        <v>6118.63</v>
      </c>
      <c r="Y564" s="175">
        <v>6109.68</v>
      </c>
      <c r="Z564" s="175">
        <v>6100.74</v>
      </c>
      <c r="AA564" s="175">
        <v>6091.79</v>
      </c>
    </row>
    <row r="565" ht="13.5" customHeight="1">
      <c r="A565" s="370" t="s">
        <v>211</v>
      </c>
      <c r="B565" s="175">
        <v>700980.39</v>
      </c>
      <c r="C565" s="175">
        <v>696078.43</v>
      </c>
      <c r="D565" s="175">
        <v>691176.47</v>
      </c>
      <c r="E565" s="175">
        <v>686274.51</v>
      </c>
      <c r="F565" s="175">
        <v>681372.55</v>
      </c>
      <c r="G565" s="175">
        <v>676470.59</v>
      </c>
      <c r="H565" s="175">
        <v>671568.63</v>
      </c>
      <c r="I565" s="175">
        <v>666666.67</v>
      </c>
      <c r="J565" s="175">
        <v>661764.71</v>
      </c>
      <c r="K565" s="175">
        <v>656862.75</v>
      </c>
      <c r="L565" s="175">
        <v>651960.78</v>
      </c>
      <c r="M565" s="175">
        <v>647058.82</v>
      </c>
      <c r="N565" s="365"/>
      <c r="O565" s="370" t="s">
        <v>211</v>
      </c>
      <c r="P565" s="175">
        <v>700980.39</v>
      </c>
      <c r="Q565" s="175">
        <v>696078.43</v>
      </c>
      <c r="R565" s="175">
        <v>691176.47</v>
      </c>
      <c r="S565" s="175">
        <v>686274.51</v>
      </c>
      <c r="T565" s="175">
        <v>681372.55</v>
      </c>
      <c r="U565" s="175">
        <v>676470.59</v>
      </c>
      <c r="V565" s="175">
        <v>671568.63</v>
      </c>
      <c r="W565" s="175">
        <v>666666.67</v>
      </c>
      <c r="X565" s="175">
        <v>661764.71</v>
      </c>
      <c r="Y565" s="175">
        <v>656862.75</v>
      </c>
      <c r="Z565" s="175">
        <v>651960.78</v>
      </c>
      <c r="AA565" s="175">
        <v>647058.82</v>
      </c>
    </row>
    <row r="566" ht="13.5" customHeight="1">
      <c r="A566" s="188" t="s">
        <v>169</v>
      </c>
      <c r="B566" s="369">
        <v>11444.0</v>
      </c>
      <c r="C566" s="369">
        <v>11475.0</v>
      </c>
      <c r="D566" s="369">
        <v>11505.0</v>
      </c>
      <c r="E566" s="369">
        <v>11536.0</v>
      </c>
      <c r="F566" s="369">
        <v>11567.0</v>
      </c>
      <c r="G566" s="369">
        <v>11597.0</v>
      </c>
      <c r="H566" s="369">
        <v>11628.0</v>
      </c>
      <c r="I566" s="369">
        <v>11658.0</v>
      </c>
      <c r="J566" s="369">
        <v>11689.0</v>
      </c>
      <c r="K566" s="369">
        <v>11720.0</v>
      </c>
      <c r="L566" s="369">
        <v>11749.0</v>
      </c>
      <c r="M566" s="369">
        <v>11780.0</v>
      </c>
      <c r="N566" s="365"/>
      <c r="O566" s="188" t="s">
        <v>169</v>
      </c>
      <c r="P566" s="369">
        <v>11444.0</v>
      </c>
      <c r="Q566" s="369">
        <v>11475.0</v>
      </c>
      <c r="R566" s="369">
        <v>11505.0</v>
      </c>
      <c r="S566" s="369">
        <v>11536.0</v>
      </c>
      <c r="T566" s="369">
        <v>11567.0</v>
      </c>
      <c r="U566" s="369">
        <v>11597.0</v>
      </c>
      <c r="V566" s="369">
        <v>11628.0</v>
      </c>
      <c r="W566" s="369">
        <v>11658.0</v>
      </c>
      <c r="X566" s="369">
        <v>11689.0</v>
      </c>
      <c r="Y566" s="369">
        <v>11720.0</v>
      </c>
      <c r="Z566" s="369">
        <v>11749.0</v>
      </c>
      <c r="AA566" s="369">
        <v>11780.0</v>
      </c>
    </row>
    <row r="567" ht="13.5" customHeight="1">
      <c r="A567" s="370" t="s">
        <v>208</v>
      </c>
      <c r="B567" s="175">
        <v>4901.96</v>
      </c>
      <c r="C567" s="175">
        <v>4901.96</v>
      </c>
      <c r="D567" s="175">
        <v>4901.96</v>
      </c>
      <c r="E567" s="175">
        <v>4901.96</v>
      </c>
      <c r="F567" s="175">
        <v>4901.96</v>
      </c>
      <c r="G567" s="175">
        <v>4901.96</v>
      </c>
      <c r="H567" s="175">
        <v>4901.96</v>
      </c>
      <c r="I567" s="175">
        <v>4901.96</v>
      </c>
      <c r="J567" s="175">
        <v>4901.96</v>
      </c>
      <c r="K567" s="175">
        <v>4901.96</v>
      </c>
      <c r="L567" s="175">
        <v>4901.96</v>
      </c>
      <c r="M567" s="175">
        <v>4901.96</v>
      </c>
      <c r="N567" s="365"/>
      <c r="O567" s="370" t="s">
        <v>208</v>
      </c>
      <c r="P567" s="175">
        <v>4901.96</v>
      </c>
      <c r="Q567" s="175">
        <v>4901.96</v>
      </c>
      <c r="R567" s="175">
        <v>4901.96</v>
      </c>
      <c r="S567" s="175">
        <v>4901.96</v>
      </c>
      <c r="T567" s="175">
        <v>4901.96</v>
      </c>
      <c r="U567" s="175">
        <v>4901.96</v>
      </c>
      <c r="V567" s="175">
        <v>4901.96</v>
      </c>
      <c r="W567" s="175">
        <v>4901.96</v>
      </c>
      <c r="X567" s="175">
        <v>4901.96</v>
      </c>
      <c r="Y567" s="175">
        <v>4901.96</v>
      </c>
      <c r="Z567" s="175">
        <v>4901.96</v>
      </c>
      <c r="AA567" s="175">
        <v>4901.96</v>
      </c>
    </row>
    <row r="568" ht="13.5" customHeight="1">
      <c r="A568" s="370" t="s">
        <v>209</v>
      </c>
      <c r="B568" s="175">
        <v>1180.88</v>
      </c>
      <c r="C568" s="175">
        <v>1171.94</v>
      </c>
      <c r="D568" s="175">
        <v>1162.99</v>
      </c>
      <c r="E568" s="175">
        <v>1154.04</v>
      </c>
      <c r="F568" s="175">
        <v>1145.1</v>
      </c>
      <c r="G568" s="175">
        <v>1136.15</v>
      </c>
      <c r="H568" s="175">
        <v>1127.21</v>
      </c>
      <c r="I568" s="175">
        <v>1118.26</v>
      </c>
      <c r="J568" s="175">
        <v>1109.31</v>
      </c>
      <c r="K568" s="175">
        <v>1100.37</v>
      </c>
      <c r="L568" s="175">
        <v>1091.42</v>
      </c>
      <c r="M568" s="175">
        <v>1082.48</v>
      </c>
      <c r="N568" s="365"/>
      <c r="O568" s="370" t="s">
        <v>209</v>
      </c>
      <c r="P568" s="175">
        <v>1180.88</v>
      </c>
      <c r="Q568" s="175">
        <v>1171.94</v>
      </c>
      <c r="R568" s="175">
        <v>1162.99</v>
      </c>
      <c r="S568" s="175">
        <v>1154.04</v>
      </c>
      <c r="T568" s="175">
        <v>1145.1</v>
      </c>
      <c r="U568" s="175">
        <v>1136.15</v>
      </c>
      <c r="V568" s="175">
        <v>1127.21</v>
      </c>
      <c r="W568" s="175">
        <v>1118.26</v>
      </c>
      <c r="X568" s="175">
        <v>1109.31</v>
      </c>
      <c r="Y568" s="175">
        <v>1100.37</v>
      </c>
      <c r="Z568" s="175">
        <v>1091.42</v>
      </c>
      <c r="AA568" s="175">
        <v>1082.48</v>
      </c>
    </row>
    <row r="569" ht="13.5" customHeight="1">
      <c r="A569" s="370" t="s">
        <v>210</v>
      </c>
      <c r="B569" s="175">
        <v>6082.84</v>
      </c>
      <c r="C569" s="175">
        <v>6073.9</v>
      </c>
      <c r="D569" s="175">
        <v>6064.95</v>
      </c>
      <c r="E569" s="175">
        <v>6056.0</v>
      </c>
      <c r="F569" s="175">
        <v>6047.06</v>
      </c>
      <c r="G569" s="175">
        <v>6038.11</v>
      </c>
      <c r="H569" s="175">
        <v>6029.17</v>
      </c>
      <c r="I569" s="175">
        <v>6020.22</v>
      </c>
      <c r="J569" s="175">
        <v>6011.27</v>
      </c>
      <c r="K569" s="175">
        <v>6002.33</v>
      </c>
      <c r="L569" s="175">
        <v>5993.38</v>
      </c>
      <c r="M569" s="175">
        <v>5984.44</v>
      </c>
      <c r="N569" s="365"/>
      <c r="O569" s="370" t="s">
        <v>210</v>
      </c>
      <c r="P569" s="175">
        <v>6082.84</v>
      </c>
      <c r="Q569" s="175">
        <v>6073.9</v>
      </c>
      <c r="R569" s="175">
        <v>6064.95</v>
      </c>
      <c r="S569" s="175">
        <v>6056.0</v>
      </c>
      <c r="T569" s="175">
        <v>6047.06</v>
      </c>
      <c r="U569" s="175">
        <v>6038.11</v>
      </c>
      <c r="V569" s="175">
        <v>6029.17</v>
      </c>
      <c r="W569" s="175">
        <v>6020.22</v>
      </c>
      <c r="X569" s="175">
        <v>6011.27</v>
      </c>
      <c r="Y569" s="175">
        <v>6002.33</v>
      </c>
      <c r="Z569" s="175">
        <v>5993.38</v>
      </c>
      <c r="AA569" s="175">
        <v>5984.44</v>
      </c>
    </row>
    <row r="570" ht="13.5" customHeight="1">
      <c r="A570" s="370" t="s">
        <v>211</v>
      </c>
      <c r="B570" s="175">
        <v>642156.86</v>
      </c>
      <c r="C570" s="175">
        <v>637254.9</v>
      </c>
      <c r="D570" s="175">
        <v>632352.94</v>
      </c>
      <c r="E570" s="175">
        <v>627450.98</v>
      </c>
      <c r="F570" s="175">
        <v>622549.02</v>
      </c>
      <c r="G570" s="175">
        <v>617647.06</v>
      </c>
      <c r="H570" s="175">
        <v>612745.1</v>
      </c>
      <c r="I570" s="175">
        <v>607843.14</v>
      </c>
      <c r="J570" s="175">
        <v>602941.18</v>
      </c>
      <c r="K570" s="175">
        <v>598039.22</v>
      </c>
      <c r="L570" s="175">
        <v>593137.25</v>
      </c>
      <c r="M570" s="175">
        <v>588235.29</v>
      </c>
      <c r="N570" s="365"/>
      <c r="O570" s="370" t="s">
        <v>211</v>
      </c>
      <c r="P570" s="175">
        <v>642156.86</v>
      </c>
      <c r="Q570" s="175">
        <v>637254.9</v>
      </c>
      <c r="R570" s="175">
        <v>632352.94</v>
      </c>
      <c r="S570" s="175">
        <v>627450.98</v>
      </c>
      <c r="T570" s="175">
        <v>622549.02</v>
      </c>
      <c r="U570" s="175">
        <v>617647.06</v>
      </c>
      <c r="V570" s="175">
        <v>612745.1</v>
      </c>
      <c r="W570" s="175">
        <v>607843.14</v>
      </c>
      <c r="X570" s="175">
        <v>602941.18</v>
      </c>
      <c r="Y570" s="175">
        <v>598039.22</v>
      </c>
      <c r="Z570" s="175">
        <v>593137.25</v>
      </c>
      <c r="AA570" s="175">
        <v>588235.29</v>
      </c>
    </row>
    <row r="571" ht="13.5" customHeight="1">
      <c r="A571" s="188" t="s">
        <v>169</v>
      </c>
      <c r="B571" s="369">
        <v>11810.0</v>
      </c>
      <c r="C571" s="369">
        <v>11841.0</v>
      </c>
      <c r="D571" s="369">
        <v>11871.0</v>
      </c>
      <c r="E571" s="369">
        <v>11902.0</v>
      </c>
      <c r="F571" s="369">
        <v>11933.0</v>
      </c>
      <c r="G571" s="369">
        <v>11963.0</v>
      </c>
      <c r="H571" s="369">
        <v>11994.0</v>
      </c>
      <c r="I571" s="369">
        <v>12024.0</v>
      </c>
      <c r="J571" s="369">
        <v>12055.0</v>
      </c>
      <c r="K571" s="369">
        <v>12086.0</v>
      </c>
      <c r="L571" s="369">
        <v>12114.0</v>
      </c>
      <c r="M571" s="369">
        <v>12145.0</v>
      </c>
      <c r="N571" s="365"/>
      <c r="O571" s="188" t="s">
        <v>169</v>
      </c>
      <c r="P571" s="369">
        <v>11810.0</v>
      </c>
      <c r="Q571" s="369">
        <v>11841.0</v>
      </c>
      <c r="R571" s="369">
        <v>11871.0</v>
      </c>
      <c r="S571" s="369">
        <v>11902.0</v>
      </c>
      <c r="T571" s="369">
        <v>11933.0</v>
      </c>
      <c r="U571" s="369">
        <v>11963.0</v>
      </c>
      <c r="V571" s="369">
        <v>11994.0</v>
      </c>
      <c r="W571" s="369">
        <v>12024.0</v>
      </c>
      <c r="X571" s="369">
        <v>12055.0</v>
      </c>
      <c r="Y571" s="369">
        <v>12086.0</v>
      </c>
      <c r="Z571" s="369">
        <v>12114.0</v>
      </c>
      <c r="AA571" s="369">
        <v>12145.0</v>
      </c>
    </row>
    <row r="572" ht="13.5" customHeight="1">
      <c r="A572" s="370" t="s">
        <v>208</v>
      </c>
      <c r="B572" s="175">
        <v>4901.96</v>
      </c>
      <c r="C572" s="175">
        <v>4901.96</v>
      </c>
      <c r="D572" s="175">
        <v>4901.96</v>
      </c>
      <c r="E572" s="175">
        <v>4901.96</v>
      </c>
      <c r="F572" s="175">
        <v>4901.96</v>
      </c>
      <c r="G572" s="175">
        <v>4901.96</v>
      </c>
      <c r="H572" s="175">
        <v>4901.96</v>
      </c>
      <c r="I572" s="175">
        <v>4901.96</v>
      </c>
      <c r="J572" s="175">
        <v>4901.96</v>
      </c>
      <c r="K572" s="175">
        <v>4901.96</v>
      </c>
      <c r="L572" s="175">
        <v>4901.96</v>
      </c>
      <c r="M572" s="175">
        <v>4901.96</v>
      </c>
      <c r="N572" s="365"/>
      <c r="O572" s="370" t="s">
        <v>208</v>
      </c>
      <c r="P572" s="175">
        <v>4901.96</v>
      </c>
      <c r="Q572" s="175">
        <v>4901.96</v>
      </c>
      <c r="R572" s="175">
        <v>4901.96</v>
      </c>
      <c r="S572" s="175">
        <v>4901.96</v>
      </c>
      <c r="T572" s="175">
        <v>4901.96</v>
      </c>
      <c r="U572" s="175">
        <v>4901.96</v>
      </c>
      <c r="V572" s="175">
        <v>4901.96</v>
      </c>
      <c r="W572" s="175">
        <v>4901.96</v>
      </c>
      <c r="X572" s="175">
        <v>4901.96</v>
      </c>
      <c r="Y572" s="175">
        <v>4901.96</v>
      </c>
      <c r="Z572" s="175">
        <v>4901.96</v>
      </c>
      <c r="AA572" s="175">
        <v>4901.96</v>
      </c>
    </row>
    <row r="573" ht="13.5" customHeight="1">
      <c r="A573" s="370" t="s">
        <v>209</v>
      </c>
      <c r="B573" s="175">
        <v>1073.53</v>
      </c>
      <c r="C573" s="175">
        <v>1064.58</v>
      </c>
      <c r="D573" s="175">
        <v>1055.64</v>
      </c>
      <c r="E573" s="175">
        <v>1046.69</v>
      </c>
      <c r="F573" s="175">
        <v>1037.75</v>
      </c>
      <c r="G573" s="175">
        <v>1028.8</v>
      </c>
      <c r="H573" s="175">
        <v>1019.85</v>
      </c>
      <c r="I573" s="175">
        <v>1010.91</v>
      </c>
      <c r="J573" s="175">
        <v>1001.96</v>
      </c>
      <c r="K573" s="175">
        <v>993.01</v>
      </c>
      <c r="L573" s="175">
        <v>984.07</v>
      </c>
      <c r="M573" s="175">
        <v>975.12</v>
      </c>
      <c r="N573" s="365"/>
      <c r="O573" s="370" t="s">
        <v>209</v>
      </c>
      <c r="P573" s="175">
        <v>1073.53</v>
      </c>
      <c r="Q573" s="175">
        <v>1064.58</v>
      </c>
      <c r="R573" s="175">
        <v>1055.64</v>
      </c>
      <c r="S573" s="175">
        <v>1046.69</v>
      </c>
      <c r="T573" s="175">
        <v>1037.75</v>
      </c>
      <c r="U573" s="175">
        <v>1028.8</v>
      </c>
      <c r="V573" s="175">
        <v>1019.85</v>
      </c>
      <c r="W573" s="175">
        <v>1010.91</v>
      </c>
      <c r="X573" s="175">
        <v>1001.96</v>
      </c>
      <c r="Y573" s="175">
        <v>993.01</v>
      </c>
      <c r="Z573" s="175">
        <v>984.07</v>
      </c>
      <c r="AA573" s="175">
        <v>975.12</v>
      </c>
    </row>
    <row r="574" ht="13.5" customHeight="1">
      <c r="A574" s="370" t="s">
        <v>210</v>
      </c>
      <c r="B574" s="175">
        <v>5975.49</v>
      </c>
      <c r="C574" s="175">
        <v>5966.54</v>
      </c>
      <c r="D574" s="175">
        <v>5957.6</v>
      </c>
      <c r="E574" s="175">
        <v>5948.65</v>
      </c>
      <c r="F574" s="175">
        <v>5939.71</v>
      </c>
      <c r="G574" s="175">
        <v>5930.76</v>
      </c>
      <c r="H574" s="175">
        <v>5921.81</v>
      </c>
      <c r="I574" s="175">
        <v>5912.87</v>
      </c>
      <c r="J574" s="175">
        <v>5903.92</v>
      </c>
      <c r="K574" s="175">
        <v>5894.98</v>
      </c>
      <c r="L574" s="175">
        <v>5886.03</v>
      </c>
      <c r="M574" s="175">
        <v>5877.08</v>
      </c>
      <c r="N574" s="365"/>
      <c r="O574" s="370" t="s">
        <v>210</v>
      </c>
      <c r="P574" s="175">
        <v>5975.49</v>
      </c>
      <c r="Q574" s="175">
        <v>5966.54</v>
      </c>
      <c r="R574" s="175">
        <v>5957.6</v>
      </c>
      <c r="S574" s="175">
        <v>5948.65</v>
      </c>
      <c r="T574" s="175">
        <v>5939.71</v>
      </c>
      <c r="U574" s="175">
        <v>5930.76</v>
      </c>
      <c r="V574" s="175">
        <v>5921.81</v>
      </c>
      <c r="W574" s="175">
        <v>5912.87</v>
      </c>
      <c r="X574" s="175">
        <v>5903.92</v>
      </c>
      <c r="Y574" s="175">
        <v>5894.98</v>
      </c>
      <c r="Z574" s="175">
        <v>5886.03</v>
      </c>
      <c r="AA574" s="175">
        <v>5877.08</v>
      </c>
    </row>
    <row r="575" ht="13.5" customHeight="1">
      <c r="A575" s="370" t="s">
        <v>211</v>
      </c>
      <c r="B575" s="175">
        <v>583333.33</v>
      </c>
      <c r="C575" s="175">
        <v>578431.37</v>
      </c>
      <c r="D575" s="175">
        <v>573529.41</v>
      </c>
      <c r="E575" s="175">
        <v>568627.45</v>
      </c>
      <c r="F575" s="175">
        <v>563725.49</v>
      </c>
      <c r="G575" s="175">
        <v>558823.53</v>
      </c>
      <c r="H575" s="175">
        <v>553921.57</v>
      </c>
      <c r="I575" s="175">
        <v>549019.61</v>
      </c>
      <c r="J575" s="175">
        <v>544117.65</v>
      </c>
      <c r="K575" s="175">
        <v>539215.69</v>
      </c>
      <c r="L575" s="175">
        <v>534313.73</v>
      </c>
      <c r="M575" s="175">
        <v>529411.76</v>
      </c>
      <c r="N575" s="365"/>
      <c r="O575" s="370" t="s">
        <v>211</v>
      </c>
      <c r="P575" s="175">
        <v>583333.33</v>
      </c>
      <c r="Q575" s="175">
        <v>578431.37</v>
      </c>
      <c r="R575" s="175">
        <v>573529.41</v>
      </c>
      <c r="S575" s="175">
        <v>568627.45</v>
      </c>
      <c r="T575" s="175">
        <v>563725.49</v>
      </c>
      <c r="U575" s="175">
        <v>558823.53</v>
      </c>
      <c r="V575" s="175">
        <v>553921.57</v>
      </c>
      <c r="W575" s="175">
        <v>549019.61</v>
      </c>
      <c r="X575" s="175">
        <v>544117.65</v>
      </c>
      <c r="Y575" s="175">
        <v>539215.69</v>
      </c>
      <c r="Z575" s="175">
        <v>534313.73</v>
      </c>
      <c r="AA575" s="175">
        <v>529411.76</v>
      </c>
    </row>
    <row r="576" ht="13.5" customHeight="1">
      <c r="A576" s="188" t="s">
        <v>169</v>
      </c>
      <c r="B576" s="369">
        <v>12175.0</v>
      </c>
      <c r="C576" s="369">
        <v>12206.0</v>
      </c>
      <c r="D576" s="369">
        <v>12236.0</v>
      </c>
      <c r="E576" s="369">
        <v>12267.0</v>
      </c>
      <c r="F576" s="369">
        <v>12298.0</v>
      </c>
      <c r="G576" s="369">
        <v>12328.0</v>
      </c>
      <c r="H576" s="369">
        <v>12359.0</v>
      </c>
      <c r="I576" s="369">
        <v>12389.0</v>
      </c>
      <c r="J576" s="369">
        <v>12420.0</v>
      </c>
      <c r="K576" s="369">
        <v>12451.0</v>
      </c>
      <c r="L576" s="369">
        <v>12479.0</v>
      </c>
      <c r="M576" s="369">
        <v>12510.0</v>
      </c>
      <c r="N576" s="365"/>
      <c r="O576" s="188" t="s">
        <v>169</v>
      </c>
      <c r="P576" s="369">
        <v>12175.0</v>
      </c>
      <c r="Q576" s="369">
        <v>12206.0</v>
      </c>
      <c r="R576" s="369">
        <v>12236.0</v>
      </c>
      <c r="S576" s="369">
        <v>12267.0</v>
      </c>
      <c r="T576" s="369">
        <v>12298.0</v>
      </c>
      <c r="U576" s="369">
        <v>12328.0</v>
      </c>
      <c r="V576" s="369">
        <v>12359.0</v>
      </c>
      <c r="W576" s="369">
        <v>12389.0</v>
      </c>
      <c r="X576" s="369">
        <v>12420.0</v>
      </c>
      <c r="Y576" s="369">
        <v>12451.0</v>
      </c>
      <c r="Z576" s="369">
        <v>12479.0</v>
      </c>
      <c r="AA576" s="369">
        <v>12510.0</v>
      </c>
    </row>
    <row r="577" ht="13.5" customHeight="1">
      <c r="A577" s="370" t="s">
        <v>208</v>
      </c>
      <c r="B577" s="175">
        <v>4901.96</v>
      </c>
      <c r="C577" s="175">
        <v>4901.96</v>
      </c>
      <c r="D577" s="175">
        <v>4901.96</v>
      </c>
      <c r="E577" s="175">
        <v>4901.96</v>
      </c>
      <c r="F577" s="175">
        <v>4901.96</v>
      </c>
      <c r="G577" s="175">
        <v>4901.96</v>
      </c>
      <c r="H577" s="175">
        <v>4901.96</v>
      </c>
      <c r="I577" s="175">
        <v>4901.96</v>
      </c>
      <c r="J577" s="175">
        <v>4901.96</v>
      </c>
      <c r="K577" s="175">
        <v>4901.96</v>
      </c>
      <c r="L577" s="175">
        <v>4901.96</v>
      </c>
      <c r="M577" s="175">
        <v>4901.96</v>
      </c>
      <c r="N577" s="365"/>
      <c r="O577" s="370" t="s">
        <v>208</v>
      </c>
      <c r="P577" s="175">
        <v>4901.96</v>
      </c>
      <c r="Q577" s="175">
        <v>4901.96</v>
      </c>
      <c r="R577" s="175">
        <v>4901.96</v>
      </c>
      <c r="S577" s="175">
        <v>4901.96</v>
      </c>
      <c r="T577" s="175">
        <v>4901.96</v>
      </c>
      <c r="U577" s="175">
        <v>4901.96</v>
      </c>
      <c r="V577" s="175">
        <v>4901.96</v>
      </c>
      <c r="W577" s="175">
        <v>4901.96</v>
      </c>
      <c r="X577" s="175">
        <v>4901.96</v>
      </c>
      <c r="Y577" s="175">
        <v>4901.96</v>
      </c>
      <c r="Z577" s="175">
        <v>4901.96</v>
      </c>
      <c r="AA577" s="175">
        <v>4901.96</v>
      </c>
    </row>
    <row r="578" ht="13.5" customHeight="1">
      <c r="A578" s="370" t="s">
        <v>209</v>
      </c>
      <c r="B578" s="175">
        <v>966.18</v>
      </c>
      <c r="C578" s="175">
        <v>957.23</v>
      </c>
      <c r="D578" s="175">
        <v>948.28</v>
      </c>
      <c r="E578" s="175">
        <v>939.34</v>
      </c>
      <c r="F578" s="175">
        <v>930.39</v>
      </c>
      <c r="G578" s="175">
        <v>921.45</v>
      </c>
      <c r="H578" s="175">
        <v>912.5</v>
      </c>
      <c r="I578" s="175">
        <v>903.55</v>
      </c>
      <c r="J578" s="175">
        <v>894.61</v>
      </c>
      <c r="K578" s="175">
        <v>885.66</v>
      </c>
      <c r="L578" s="175">
        <v>876.72</v>
      </c>
      <c r="M578" s="175">
        <v>867.77</v>
      </c>
      <c r="N578" s="365"/>
      <c r="O578" s="370" t="s">
        <v>209</v>
      </c>
      <c r="P578" s="175">
        <v>966.18</v>
      </c>
      <c r="Q578" s="175">
        <v>957.23</v>
      </c>
      <c r="R578" s="175">
        <v>948.28</v>
      </c>
      <c r="S578" s="175">
        <v>939.34</v>
      </c>
      <c r="T578" s="175">
        <v>930.39</v>
      </c>
      <c r="U578" s="175">
        <v>921.45</v>
      </c>
      <c r="V578" s="175">
        <v>912.5</v>
      </c>
      <c r="W578" s="175">
        <v>903.55</v>
      </c>
      <c r="X578" s="175">
        <v>894.61</v>
      </c>
      <c r="Y578" s="175">
        <v>885.66</v>
      </c>
      <c r="Z578" s="175">
        <v>876.72</v>
      </c>
      <c r="AA578" s="175">
        <v>867.77</v>
      </c>
    </row>
    <row r="579" ht="13.5" customHeight="1">
      <c r="A579" s="370" t="s">
        <v>210</v>
      </c>
      <c r="B579" s="175">
        <v>5868.14</v>
      </c>
      <c r="C579" s="175">
        <v>5859.19</v>
      </c>
      <c r="D579" s="175">
        <v>5850.25</v>
      </c>
      <c r="E579" s="175">
        <v>5841.3</v>
      </c>
      <c r="F579" s="175">
        <v>5832.35</v>
      </c>
      <c r="G579" s="175">
        <v>5823.41</v>
      </c>
      <c r="H579" s="175">
        <v>5814.46</v>
      </c>
      <c r="I579" s="175">
        <v>5805.51</v>
      </c>
      <c r="J579" s="175">
        <v>5796.57</v>
      </c>
      <c r="K579" s="175">
        <v>5787.62</v>
      </c>
      <c r="L579" s="175">
        <v>5778.68</v>
      </c>
      <c r="M579" s="175">
        <v>5769.73</v>
      </c>
      <c r="N579" s="365"/>
      <c r="O579" s="370" t="s">
        <v>210</v>
      </c>
      <c r="P579" s="175">
        <v>5868.14</v>
      </c>
      <c r="Q579" s="175">
        <v>5859.19</v>
      </c>
      <c r="R579" s="175">
        <v>5850.25</v>
      </c>
      <c r="S579" s="175">
        <v>5841.3</v>
      </c>
      <c r="T579" s="175">
        <v>5832.35</v>
      </c>
      <c r="U579" s="175">
        <v>5823.41</v>
      </c>
      <c r="V579" s="175">
        <v>5814.46</v>
      </c>
      <c r="W579" s="175">
        <v>5805.51</v>
      </c>
      <c r="X579" s="175">
        <v>5796.57</v>
      </c>
      <c r="Y579" s="175">
        <v>5787.62</v>
      </c>
      <c r="Z579" s="175">
        <v>5778.68</v>
      </c>
      <c r="AA579" s="175">
        <v>5769.73</v>
      </c>
    </row>
    <row r="580" ht="13.5" customHeight="1">
      <c r="A580" s="370" t="s">
        <v>211</v>
      </c>
      <c r="B580" s="175">
        <v>524509.8</v>
      </c>
      <c r="C580" s="175">
        <v>519607.84</v>
      </c>
      <c r="D580" s="175">
        <v>514705.88</v>
      </c>
      <c r="E580" s="175">
        <v>509803.92</v>
      </c>
      <c r="F580" s="175">
        <v>504901.96</v>
      </c>
      <c r="G580" s="175">
        <v>500000.0</v>
      </c>
      <c r="H580" s="175">
        <v>495098.04</v>
      </c>
      <c r="I580" s="175">
        <v>490196.08</v>
      </c>
      <c r="J580" s="175">
        <v>485294.12</v>
      </c>
      <c r="K580" s="175">
        <v>480392.16</v>
      </c>
      <c r="L580" s="175">
        <v>475490.2</v>
      </c>
      <c r="M580" s="175">
        <v>470588.24</v>
      </c>
      <c r="N580" s="365"/>
      <c r="O580" s="370" t="s">
        <v>211</v>
      </c>
      <c r="P580" s="175">
        <v>524509.8</v>
      </c>
      <c r="Q580" s="175">
        <v>519607.84</v>
      </c>
      <c r="R580" s="175">
        <v>514705.88</v>
      </c>
      <c r="S580" s="175">
        <v>509803.92</v>
      </c>
      <c r="T580" s="175">
        <v>504901.96</v>
      </c>
      <c r="U580" s="175">
        <v>500000.0</v>
      </c>
      <c r="V580" s="175">
        <v>495098.04</v>
      </c>
      <c r="W580" s="175">
        <v>490196.08</v>
      </c>
      <c r="X580" s="175">
        <v>485294.12</v>
      </c>
      <c r="Y580" s="175">
        <v>480392.16</v>
      </c>
      <c r="Z580" s="175">
        <v>475490.2</v>
      </c>
      <c r="AA580" s="175">
        <v>470588.24</v>
      </c>
    </row>
    <row r="581" ht="13.5" customHeight="1">
      <c r="A581" s="188" t="s">
        <v>169</v>
      </c>
      <c r="B581" s="371">
        <v>12540.0</v>
      </c>
      <c r="C581" s="371">
        <v>12571.0</v>
      </c>
      <c r="D581" s="371">
        <v>12601.0</v>
      </c>
      <c r="E581" s="371">
        <v>12632.0</v>
      </c>
      <c r="F581" s="371">
        <v>12663.0</v>
      </c>
      <c r="G581" s="371">
        <v>12693.0</v>
      </c>
      <c r="H581" s="371">
        <v>12724.0</v>
      </c>
      <c r="I581" s="371">
        <v>12754.0</v>
      </c>
      <c r="J581" s="371">
        <v>12785.0</v>
      </c>
      <c r="K581" s="371">
        <v>12816.0</v>
      </c>
      <c r="L581" s="371">
        <v>12844.0</v>
      </c>
      <c r="M581" s="371">
        <v>12875.0</v>
      </c>
      <c r="N581" s="365"/>
      <c r="O581" s="188" t="s">
        <v>169</v>
      </c>
      <c r="P581" s="371">
        <v>12540.0</v>
      </c>
      <c r="Q581" s="371">
        <v>12571.0</v>
      </c>
      <c r="R581" s="371">
        <v>12601.0</v>
      </c>
      <c r="S581" s="371">
        <v>12632.0</v>
      </c>
      <c r="T581" s="371">
        <v>12663.0</v>
      </c>
      <c r="U581" s="371">
        <v>12693.0</v>
      </c>
      <c r="V581" s="371">
        <v>12724.0</v>
      </c>
      <c r="W581" s="371">
        <v>12754.0</v>
      </c>
      <c r="X581" s="371">
        <v>12785.0</v>
      </c>
      <c r="Y581" s="371">
        <v>12816.0</v>
      </c>
      <c r="Z581" s="371">
        <v>12844.0</v>
      </c>
      <c r="AA581" s="371">
        <v>12875.0</v>
      </c>
    </row>
    <row r="582" ht="13.5" customHeight="1">
      <c r="A582" s="370" t="s">
        <v>208</v>
      </c>
      <c r="B582" s="175">
        <v>4901.96</v>
      </c>
      <c r="C582" s="175">
        <v>4901.96</v>
      </c>
      <c r="D582" s="175">
        <v>4901.96</v>
      </c>
      <c r="E582" s="175">
        <v>4901.96</v>
      </c>
      <c r="F582" s="175">
        <v>4901.96</v>
      </c>
      <c r="G582" s="175">
        <v>4901.96</v>
      </c>
      <c r="H582" s="175">
        <v>4901.96</v>
      </c>
      <c r="I582" s="175">
        <v>4901.96</v>
      </c>
      <c r="J582" s="175">
        <v>4901.96</v>
      </c>
      <c r="K582" s="175">
        <v>4901.96</v>
      </c>
      <c r="L582" s="175">
        <v>4901.96</v>
      </c>
      <c r="M582" s="175">
        <v>4901.96</v>
      </c>
      <c r="N582" s="365"/>
      <c r="O582" s="370" t="s">
        <v>208</v>
      </c>
      <c r="P582" s="175">
        <v>4901.96</v>
      </c>
      <c r="Q582" s="175">
        <v>4901.96</v>
      </c>
      <c r="R582" s="175">
        <v>4901.96</v>
      </c>
      <c r="S582" s="175">
        <v>4901.96</v>
      </c>
      <c r="T582" s="175">
        <v>4901.96</v>
      </c>
      <c r="U582" s="175">
        <v>4901.96</v>
      </c>
      <c r="V582" s="175">
        <v>4901.96</v>
      </c>
      <c r="W582" s="175">
        <v>4901.96</v>
      </c>
      <c r="X582" s="175">
        <v>4901.96</v>
      </c>
      <c r="Y582" s="175">
        <v>4901.96</v>
      </c>
      <c r="Z582" s="175">
        <v>4901.96</v>
      </c>
      <c r="AA582" s="175">
        <v>4901.96</v>
      </c>
    </row>
    <row r="583" ht="13.5" customHeight="1">
      <c r="A583" s="370" t="s">
        <v>209</v>
      </c>
      <c r="B583" s="175">
        <v>858.82</v>
      </c>
      <c r="C583" s="175">
        <v>849.88</v>
      </c>
      <c r="D583" s="175">
        <v>840.93</v>
      </c>
      <c r="E583" s="175">
        <v>831.99</v>
      </c>
      <c r="F583" s="175">
        <v>823.04</v>
      </c>
      <c r="G583" s="175">
        <v>814.09</v>
      </c>
      <c r="H583" s="175">
        <v>805.15</v>
      </c>
      <c r="I583" s="175">
        <v>796.2</v>
      </c>
      <c r="J583" s="175">
        <v>787.25</v>
      </c>
      <c r="K583" s="175">
        <v>778.31</v>
      </c>
      <c r="L583" s="175">
        <v>769.36</v>
      </c>
      <c r="M583" s="175">
        <v>760.42</v>
      </c>
      <c r="N583" s="365"/>
      <c r="O583" s="370" t="s">
        <v>209</v>
      </c>
      <c r="P583" s="175">
        <v>858.82</v>
      </c>
      <c r="Q583" s="175">
        <v>849.88</v>
      </c>
      <c r="R583" s="175">
        <v>840.93</v>
      </c>
      <c r="S583" s="175">
        <v>831.99</v>
      </c>
      <c r="T583" s="175">
        <v>823.04</v>
      </c>
      <c r="U583" s="175">
        <v>814.09</v>
      </c>
      <c r="V583" s="175">
        <v>805.15</v>
      </c>
      <c r="W583" s="175">
        <v>796.2</v>
      </c>
      <c r="X583" s="175">
        <v>787.25</v>
      </c>
      <c r="Y583" s="175">
        <v>778.31</v>
      </c>
      <c r="Z583" s="175">
        <v>769.36</v>
      </c>
      <c r="AA583" s="175">
        <v>760.42</v>
      </c>
    </row>
    <row r="584" ht="13.5" customHeight="1">
      <c r="A584" s="370" t="s">
        <v>210</v>
      </c>
      <c r="B584" s="175">
        <v>5760.78</v>
      </c>
      <c r="C584" s="175">
        <v>5751.84</v>
      </c>
      <c r="D584" s="175">
        <v>5742.89</v>
      </c>
      <c r="E584" s="175">
        <v>5733.95</v>
      </c>
      <c r="F584" s="175">
        <v>5725.0</v>
      </c>
      <c r="G584" s="175">
        <v>5716.05</v>
      </c>
      <c r="H584" s="175">
        <v>5707.11</v>
      </c>
      <c r="I584" s="175">
        <v>5698.16</v>
      </c>
      <c r="J584" s="175">
        <v>5689.22</v>
      </c>
      <c r="K584" s="175">
        <v>5680.27</v>
      </c>
      <c r="L584" s="175">
        <v>5671.32</v>
      </c>
      <c r="M584" s="175">
        <v>5662.38</v>
      </c>
      <c r="N584" s="365"/>
      <c r="O584" s="370" t="s">
        <v>210</v>
      </c>
      <c r="P584" s="175">
        <v>5760.78</v>
      </c>
      <c r="Q584" s="175">
        <v>5751.84</v>
      </c>
      <c r="R584" s="175">
        <v>5742.89</v>
      </c>
      <c r="S584" s="175">
        <v>5733.95</v>
      </c>
      <c r="T584" s="175">
        <v>5725.0</v>
      </c>
      <c r="U584" s="175">
        <v>5716.05</v>
      </c>
      <c r="V584" s="175">
        <v>5707.11</v>
      </c>
      <c r="W584" s="175">
        <v>5698.16</v>
      </c>
      <c r="X584" s="175">
        <v>5689.22</v>
      </c>
      <c r="Y584" s="175">
        <v>5680.27</v>
      </c>
      <c r="Z584" s="175">
        <v>5671.32</v>
      </c>
      <c r="AA584" s="175">
        <v>5662.38</v>
      </c>
    </row>
    <row r="585" ht="13.5" customHeight="1">
      <c r="A585" s="370" t="s">
        <v>211</v>
      </c>
      <c r="B585" s="175">
        <v>465686.27</v>
      </c>
      <c r="C585" s="175">
        <v>460784.31</v>
      </c>
      <c r="D585" s="175">
        <v>455882.35</v>
      </c>
      <c r="E585" s="175">
        <v>450980.39</v>
      </c>
      <c r="F585" s="175">
        <v>446078.43</v>
      </c>
      <c r="G585" s="175">
        <v>441176.47</v>
      </c>
      <c r="H585" s="175">
        <v>436274.51</v>
      </c>
      <c r="I585" s="175">
        <v>431372.55</v>
      </c>
      <c r="J585" s="175">
        <v>426470.59</v>
      </c>
      <c r="K585" s="175">
        <v>421568.63</v>
      </c>
      <c r="L585" s="175">
        <v>416666.67</v>
      </c>
      <c r="M585" s="175">
        <v>411764.71</v>
      </c>
      <c r="N585" s="365"/>
      <c r="O585" s="370" t="s">
        <v>211</v>
      </c>
      <c r="P585" s="175">
        <v>465686.27</v>
      </c>
      <c r="Q585" s="175">
        <v>460784.31</v>
      </c>
      <c r="R585" s="175">
        <v>455882.35</v>
      </c>
      <c r="S585" s="175">
        <v>450980.39</v>
      </c>
      <c r="T585" s="175">
        <v>446078.43</v>
      </c>
      <c r="U585" s="175">
        <v>441176.47</v>
      </c>
      <c r="V585" s="175">
        <v>436274.51</v>
      </c>
      <c r="W585" s="175">
        <v>431372.55</v>
      </c>
      <c r="X585" s="175">
        <v>426470.59</v>
      </c>
      <c r="Y585" s="175">
        <v>421568.63</v>
      </c>
      <c r="Z585" s="175">
        <v>416666.67</v>
      </c>
      <c r="AA585" s="175">
        <v>411764.71</v>
      </c>
    </row>
    <row r="586" ht="13.5" customHeight="1">
      <c r="A586" s="188" t="s">
        <v>169</v>
      </c>
      <c r="B586" s="369">
        <v>11079.0</v>
      </c>
      <c r="C586" s="369">
        <v>11110.0</v>
      </c>
      <c r="D586" s="369">
        <v>11140.0</v>
      </c>
      <c r="E586" s="369">
        <v>11171.0</v>
      </c>
      <c r="F586" s="369">
        <v>11202.0</v>
      </c>
      <c r="G586" s="369">
        <v>11232.0</v>
      </c>
      <c r="H586" s="369">
        <v>11263.0</v>
      </c>
      <c r="I586" s="369">
        <v>11293.0</v>
      </c>
      <c r="J586" s="369">
        <v>11324.0</v>
      </c>
      <c r="K586" s="369">
        <v>11355.0</v>
      </c>
      <c r="L586" s="369">
        <v>11383.0</v>
      </c>
      <c r="M586" s="369">
        <v>11414.0</v>
      </c>
      <c r="N586" s="365"/>
      <c r="O586" s="188" t="s">
        <v>169</v>
      </c>
      <c r="P586" s="369">
        <v>11079.0</v>
      </c>
      <c r="Q586" s="369">
        <v>11110.0</v>
      </c>
      <c r="R586" s="369">
        <v>11140.0</v>
      </c>
      <c r="S586" s="369">
        <v>11171.0</v>
      </c>
      <c r="T586" s="369">
        <v>11202.0</v>
      </c>
      <c r="U586" s="369">
        <v>11232.0</v>
      </c>
      <c r="V586" s="369">
        <v>11263.0</v>
      </c>
      <c r="W586" s="369">
        <v>11293.0</v>
      </c>
      <c r="X586" s="369">
        <v>11324.0</v>
      </c>
      <c r="Y586" s="369">
        <v>11355.0</v>
      </c>
      <c r="Z586" s="369">
        <v>11383.0</v>
      </c>
      <c r="AA586" s="369">
        <v>11414.0</v>
      </c>
    </row>
    <row r="587" ht="13.5" customHeight="1">
      <c r="A587" s="370" t="s">
        <v>208</v>
      </c>
      <c r="B587" s="175">
        <v>4901.96</v>
      </c>
      <c r="C587" s="175">
        <v>4901.96</v>
      </c>
      <c r="D587" s="175">
        <v>4901.96</v>
      </c>
      <c r="E587" s="175">
        <v>4901.96</v>
      </c>
      <c r="F587" s="175">
        <v>4901.96</v>
      </c>
      <c r="G587" s="175">
        <v>4901.96</v>
      </c>
      <c r="H587" s="175">
        <v>4901.96</v>
      </c>
      <c r="I587" s="175">
        <v>4901.96</v>
      </c>
      <c r="J587" s="175">
        <v>4901.96</v>
      </c>
      <c r="K587" s="175">
        <v>4901.96</v>
      </c>
      <c r="L587" s="175">
        <v>4901.96</v>
      </c>
      <c r="M587" s="175">
        <v>4901.96</v>
      </c>
      <c r="N587" s="365"/>
      <c r="O587" s="370" t="s">
        <v>208</v>
      </c>
      <c r="P587" s="175">
        <v>4901.96</v>
      </c>
      <c r="Q587" s="175">
        <v>4901.96</v>
      </c>
      <c r="R587" s="175">
        <v>4901.96</v>
      </c>
      <c r="S587" s="175">
        <v>4901.96</v>
      </c>
      <c r="T587" s="175">
        <v>4901.96</v>
      </c>
      <c r="U587" s="175">
        <v>4901.96</v>
      </c>
      <c r="V587" s="175">
        <v>4901.96</v>
      </c>
      <c r="W587" s="175">
        <v>4901.96</v>
      </c>
      <c r="X587" s="175">
        <v>4901.96</v>
      </c>
      <c r="Y587" s="175">
        <v>4901.96</v>
      </c>
      <c r="Z587" s="175">
        <v>4901.96</v>
      </c>
      <c r="AA587" s="175">
        <v>4901.96</v>
      </c>
    </row>
    <row r="588" ht="13.5" customHeight="1">
      <c r="A588" s="370" t="s">
        <v>209</v>
      </c>
      <c r="B588" s="175">
        <v>1288.24</v>
      </c>
      <c r="C588" s="175">
        <v>1279.29</v>
      </c>
      <c r="D588" s="175">
        <v>1270.34</v>
      </c>
      <c r="E588" s="175">
        <v>1261.4</v>
      </c>
      <c r="F588" s="175">
        <v>1252.45</v>
      </c>
      <c r="G588" s="175">
        <v>1243.5</v>
      </c>
      <c r="H588" s="175">
        <v>1234.56</v>
      </c>
      <c r="I588" s="175">
        <v>1225.61</v>
      </c>
      <c r="J588" s="175">
        <v>1216.67</v>
      </c>
      <c r="K588" s="175">
        <v>1207.72</v>
      </c>
      <c r="L588" s="175">
        <v>1198.77</v>
      </c>
      <c r="M588" s="175">
        <v>1189.83</v>
      </c>
      <c r="N588" s="365"/>
      <c r="O588" s="370" t="s">
        <v>209</v>
      </c>
      <c r="P588" s="175">
        <v>1288.24</v>
      </c>
      <c r="Q588" s="175">
        <v>1279.29</v>
      </c>
      <c r="R588" s="175">
        <v>1270.34</v>
      </c>
      <c r="S588" s="175">
        <v>1261.4</v>
      </c>
      <c r="T588" s="175">
        <v>1252.45</v>
      </c>
      <c r="U588" s="175">
        <v>1243.5</v>
      </c>
      <c r="V588" s="175">
        <v>1234.56</v>
      </c>
      <c r="W588" s="175">
        <v>1225.61</v>
      </c>
      <c r="X588" s="175">
        <v>1216.67</v>
      </c>
      <c r="Y588" s="175">
        <v>1207.72</v>
      </c>
      <c r="Z588" s="175">
        <v>1198.77</v>
      </c>
      <c r="AA588" s="175">
        <v>1189.83</v>
      </c>
    </row>
    <row r="589" ht="13.5" customHeight="1">
      <c r="A589" s="370" t="s">
        <v>210</v>
      </c>
      <c r="B589" s="175">
        <v>6190.2</v>
      </c>
      <c r="C589" s="175">
        <v>6181.25</v>
      </c>
      <c r="D589" s="175">
        <v>6172.3</v>
      </c>
      <c r="E589" s="175">
        <v>6163.36</v>
      </c>
      <c r="F589" s="175">
        <v>6154.41</v>
      </c>
      <c r="G589" s="175">
        <v>6145.47</v>
      </c>
      <c r="H589" s="175">
        <v>6136.52</v>
      </c>
      <c r="I589" s="175">
        <v>6127.57</v>
      </c>
      <c r="J589" s="175">
        <v>6118.63</v>
      </c>
      <c r="K589" s="175">
        <v>6109.68</v>
      </c>
      <c r="L589" s="175">
        <v>6100.74</v>
      </c>
      <c r="M589" s="175">
        <v>6091.79</v>
      </c>
      <c r="N589" s="365"/>
      <c r="O589" s="370" t="s">
        <v>210</v>
      </c>
      <c r="P589" s="175">
        <v>6190.2</v>
      </c>
      <c r="Q589" s="175">
        <v>6181.25</v>
      </c>
      <c r="R589" s="175">
        <v>6172.3</v>
      </c>
      <c r="S589" s="175">
        <v>6163.36</v>
      </c>
      <c r="T589" s="175">
        <v>6154.41</v>
      </c>
      <c r="U589" s="175">
        <v>6145.47</v>
      </c>
      <c r="V589" s="175">
        <v>6136.52</v>
      </c>
      <c r="W589" s="175">
        <v>6127.57</v>
      </c>
      <c r="X589" s="175">
        <v>6118.63</v>
      </c>
      <c r="Y589" s="175">
        <v>6109.68</v>
      </c>
      <c r="Z589" s="175">
        <v>6100.74</v>
      </c>
      <c r="AA589" s="175">
        <v>6091.79</v>
      </c>
    </row>
    <row r="590" ht="13.5" customHeight="1">
      <c r="A590" s="370" t="s">
        <v>211</v>
      </c>
      <c r="B590" s="175">
        <v>700980.39</v>
      </c>
      <c r="C590" s="175">
        <v>696078.43</v>
      </c>
      <c r="D590" s="175">
        <v>691176.47</v>
      </c>
      <c r="E590" s="175">
        <v>686274.51</v>
      </c>
      <c r="F590" s="175">
        <v>681372.55</v>
      </c>
      <c r="G590" s="175">
        <v>676470.59</v>
      </c>
      <c r="H590" s="175">
        <v>671568.63</v>
      </c>
      <c r="I590" s="175">
        <v>666666.67</v>
      </c>
      <c r="J590" s="175">
        <v>661764.71</v>
      </c>
      <c r="K590" s="175">
        <v>656862.75</v>
      </c>
      <c r="L590" s="175">
        <v>651960.78</v>
      </c>
      <c r="M590" s="175">
        <v>647058.82</v>
      </c>
      <c r="N590" s="365"/>
      <c r="O590" s="370" t="s">
        <v>211</v>
      </c>
      <c r="P590" s="175">
        <v>700980.39</v>
      </c>
      <c r="Q590" s="175">
        <v>696078.43</v>
      </c>
      <c r="R590" s="175">
        <v>691176.47</v>
      </c>
      <c r="S590" s="175">
        <v>686274.51</v>
      </c>
      <c r="T590" s="175">
        <v>681372.55</v>
      </c>
      <c r="U590" s="175">
        <v>676470.59</v>
      </c>
      <c r="V590" s="175">
        <v>671568.63</v>
      </c>
      <c r="W590" s="175">
        <v>666666.67</v>
      </c>
      <c r="X590" s="175">
        <v>661764.71</v>
      </c>
      <c r="Y590" s="175">
        <v>656862.75</v>
      </c>
      <c r="Z590" s="175">
        <v>651960.78</v>
      </c>
      <c r="AA590" s="175">
        <v>647058.82</v>
      </c>
    </row>
    <row r="591" ht="13.5" customHeight="1">
      <c r="A591" s="188" t="s">
        <v>169</v>
      </c>
      <c r="B591" s="369">
        <v>11444.0</v>
      </c>
      <c r="C591" s="369">
        <v>11475.0</v>
      </c>
      <c r="D591" s="369">
        <v>11505.0</v>
      </c>
      <c r="E591" s="369">
        <v>11536.0</v>
      </c>
      <c r="F591" s="369">
        <v>11567.0</v>
      </c>
      <c r="G591" s="369">
        <v>11597.0</v>
      </c>
      <c r="H591" s="369">
        <v>11628.0</v>
      </c>
      <c r="I591" s="369">
        <v>11658.0</v>
      </c>
      <c r="J591" s="369">
        <v>11689.0</v>
      </c>
      <c r="K591" s="369">
        <v>11720.0</v>
      </c>
      <c r="L591" s="369">
        <v>11749.0</v>
      </c>
      <c r="M591" s="369">
        <v>11780.0</v>
      </c>
      <c r="N591" s="365"/>
      <c r="O591" s="188" t="s">
        <v>169</v>
      </c>
      <c r="P591" s="369">
        <v>11444.0</v>
      </c>
      <c r="Q591" s="369">
        <v>11475.0</v>
      </c>
      <c r="R591" s="369">
        <v>11505.0</v>
      </c>
      <c r="S591" s="369">
        <v>11536.0</v>
      </c>
      <c r="T591" s="369">
        <v>11567.0</v>
      </c>
      <c r="U591" s="369">
        <v>11597.0</v>
      </c>
      <c r="V591" s="369">
        <v>11628.0</v>
      </c>
      <c r="W591" s="369">
        <v>11658.0</v>
      </c>
      <c r="X591" s="369">
        <v>11689.0</v>
      </c>
      <c r="Y591" s="369">
        <v>11720.0</v>
      </c>
      <c r="Z591" s="369">
        <v>11749.0</v>
      </c>
      <c r="AA591" s="369">
        <v>11780.0</v>
      </c>
    </row>
    <row r="592" ht="13.5" customHeight="1">
      <c r="A592" s="370" t="s">
        <v>208</v>
      </c>
      <c r="B592" s="175">
        <v>4901.96</v>
      </c>
      <c r="C592" s="175">
        <v>4901.96</v>
      </c>
      <c r="D592" s="175">
        <v>4901.96</v>
      </c>
      <c r="E592" s="175">
        <v>4901.96</v>
      </c>
      <c r="F592" s="175">
        <v>4901.96</v>
      </c>
      <c r="G592" s="175">
        <v>4901.96</v>
      </c>
      <c r="H592" s="175">
        <v>4901.96</v>
      </c>
      <c r="I592" s="175">
        <v>4901.96</v>
      </c>
      <c r="J592" s="175">
        <v>4901.96</v>
      </c>
      <c r="K592" s="175">
        <v>4901.96</v>
      </c>
      <c r="L592" s="175">
        <v>4901.96</v>
      </c>
      <c r="M592" s="175">
        <v>4901.96</v>
      </c>
      <c r="N592" s="365"/>
      <c r="O592" s="370" t="s">
        <v>208</v>
      </c>
      <c r="P592" s="175">
        <v>4901.96</v>
      </c>
      <c r="Q592" s="175">
        <v>4901.96</v>
      </c>
      <c r="R592" s="175">
        <v>4901.96</v>
      </c>
      <c r="S592" s="175">
        <v>4901.96</v>
      </c>
      <c r="T592" s="175">
        <v>4901.96</v>
      </c>
      <c r="U592" s="175">
        <v>4901.96</v>
      </c>
      <c r="V592" s="175">
        <v>4901.96</v>
      </c>
      <c r="W592" s="175">
        <v>4901.96</v>
      </c>
      <c r="X592" s="175">
        <v>4901.96</v>
      </c>
      <c r="Y592" s="175">
        <v>4901.96</v>
      </c>
      <c r="Z592" s="175">
        <v>4901.96</v>
      </c>
      <c r="AA592" s="175">
        <v>4901.96</v>
      </c>
    </row>
    <row r="593" ht="13.5" customHeight="1">
      <c r="A593" s="370" t="s">
        <v>209</v>
      </c>
      <c r="B593" s="175">
        <v>1180.88</v>
      </c>
      <c r="C593" s="175">
        <v>1171.94</v>
      </c>
      <c r="D593" s="175">
        <v>1162.99</v>
      </c>
      <c r="E593" s="175">
        <v>1154.04</v>
      </c>
      <c r="F593" s="175">
        <v>1145.1</v>
      </c>
      <c r="G593" s="175">
        <v>1136.15</v>
      </c>
      <c r="H593" s="175">
        <v>1127.21</v>
      </c>
      <c r="I593" s="175">
        <v>1118.26</v>
      </c>
      <c r="J593" s="175">
        <v>1109.31</v>
      </c>
      <c r="K593" s="175">
        <v>1100.37</v>
      </c>
      <c r="L593" s="175">
        <v>1091.42</v>
      </c>
      <c r="M593" s="175">
        <v>1082.48</v>
      </c>
      <c r="N593" s="365"/>
      <c r="O593" s="370" t="s">
        <v>209</v>
      </c>
      <c r="P593" s="175">
        <v>1180.88</v>
      </c>
      <c r="Q593" s="175">
        <v>1171.94</v>
      </c>
      <c r="R593" s="175">
        <v>1162.99</v>
      </c>
      <c r="S593" s="175">
        <v>1154.04</v>
      </c>
      <c r="T593" s="175">
        <v>1145.1</v>
      </c>
      <c r="U593" s="175">
        <v>1136.15</v>
      </c>
      <c r="V593" s="175">
        <v>1127.21</v>
      </c>
      <c r="W593" s="175">
        <v>1118.26</v>
      </c>
      <c r="X593" s="175">
        <v>1109.31</v>
      </c>
      <c r="Y593" s="175">
        <v>1100.37</v>
      </c>
      <c r="Z593" s="175">
        <v>1091.42</v>
      </c>
      <c r="AA593" s="175">
        <v>1082.48</v>
      </c>
    </row>
    <row r="594" ht="13.5" customHeight="1">
      <c r="A594" s="370" t="s">
        <v>210</v>
      </c>
      <c r="B594" s="175">
        <v>6082.84</v>
      </c>
      <c r="C594" s="175">
        <v>6073.9</v>
      </c>
      <c r="D594" s="175">
        <v>6064.95</v>
      </c>
      <c r="E594" s="175">
        <v>6056.0</v>
      </c>
      <c r="F594" s="175">
        <v>6047.06</v>
      </c>
      <c r="G594" s="175">
        <v>6038.11</v>
      </c>
      <c r="H594" s="175">
        <v>6029.17</v>
      </c>
      <c r="I594" s="175">
        <v>6020.22</v>
      </c>
      <c r="J594" s="175">
        <v>6011.27</v>
      </c>
      <c r="K594" s="175">
        <v>6002.33</v>
      </c>
      <c r="L594" s="175">
        <v>5993.38</v>
      </c>
      <c r="M594" s="175">
        <v>5984.44</v>
      </c>
      <c r="N594" s="365"/>
      <c r="O594" s="370" t="s">
        <v>210</v>
      </c>
      <c r="P594" s="175">
        <v>6082.84</v>
      </c>
      <c r="Q594" s="175">
        <v>6073.9</v>
      </c>
      <c r="R594" s="175">
        <v>6064.95</v>
      </c>
      <c r="S594" s="175">
        <v>6056.0</v>
      </c>
      <c r="T594" s="175">
        <v>6047.06</v>
      </c>
      <c r="U594" s="175">
        <v>6038.11</v>
      </c>
      <c r="V594" s="175">
        <v>6029.17</v>
      </c>
      <c r="W594" s="175">
        <v>6020.22</v>
      </c>
      <c r="X594" s="175">
        <v>6011.27</v>
      </c>
      <c r="Y594" s="175">
        <v>6002.33</v>
      </c>
      <c r="Z594" s="175">
        <v>5993.38</v>
      </c>
      <c r="AA594" s="175">
        <v>5984.44</v>
      </c>
    </row>
    <row r="595" ht="13.5" customHeight="1">
      <c r="A595" s="370" t="s">
        <v>211</v>
      </c>
      <c r="B595" s="175">
        <v>642156.86</v>
      </c>
      <c r="C595" s="175">
        <v>637254.9</v>
      </c>
      <c r="D595" s="175">
        <v>632352.94</v>
      </c>
      <c r="E595" s="175">
        <v>627450.98</v>
      </c>
      <c r="F595" s="175">
        <v>622549.02</v>
      </c>
      <c r="G595" s="175">
        <v>617647.06</v>
      </c>
      <c r="H595" s="175">
        <v>612745.1</v>
      </c>
      <c r="I595" s="175">
        <v>607843.14</v>
      </c>
      <c r="J595" s="175">
        <v>602941.18</v>
      </c>
      <c r="K595" s="175">
        <v>598039.22</v>
      </c>
      <c r="L595" s="175">
        <v>593137.25</v>
      </c>
      <c r="M595" s="175">
        <v>588235.29</v>
      </c>
      <c r="N595" s="365"/>
      <c r="O595" s="370" t="s">
        <v>211</v>
      </c>
      <c r="P595" s="175">
        <v>642156.86</v>
      </c>
      <c r="Q595" s="175">
        <v>637254.9</v>
      </c>
      <c r="R595" s="175">
        <v>632352.94</v>
      </c>
      <c r="S595" s="175">
        <v>627450.98</v>
      </c>
      <c r="T595" s="175">
        <v>622549.02</v>
      </c>
      <c r="U595" s="175">
        <v>617647.06</v>
      </c>
      <c r="V595" s="175">
        <v>612745.1</v>
      </c>
      <c r="W595" s="175">
        <v>607843.14</v>
      </c>
      <c r="X595" s="175">
        <v>602941.18</v>
      </c>
      <c r="Y595" s="175">
        <v>598039.22</v>
      </c>
      <c r="Z595" s="175">
        <v>593137.25</v>
      </c>
      <c r="AA595" s="175">
        <v>588235.29</v>
      </c>
    </row>
    <row r="596" ht="13.5" customHeight="1">
      <c r="A596" s="188" t="s">
        <v>169</v>
      </c>
      <c r="B596" s="369">
        <v>11810.0</v>
      </c>
      <c r="C596" s="369">
        <v>11841.0</v>
      </c>
      <c r="D596" s="369">
        <v>11871.0</v>
      </c>
      <c r="E596" s="369">
        <v>11902.0</v>
      </c>
      <c r="F596" s="369">
        <v>11933.0</v>
      </c>
      <c r="G596" s="369">
        <v>11963.0</v>
      </c>
      <c r="H596" s="369">
        <v>11994.0</v>
      </c>
      <c r="I596" s="369">
        <v>12024.0</v>
      </c>
      <c r="J596" s="369">
        <v>12055.0</v>
      </c>
      <c r="K596" s="369">
        <v>12086.0</v>
      </c>
      <c r="L596" s="369">
        <v>12114.0</v>
      </c>
      <c r="M596" s="369">
        <v>12145.0</v>
      </c>
      <c r="N596" s="365"/>
      <c r="O596" s="188" t="s">
        <v>169</v>
      </c>
      <c r="P596" s="369">
        <v>11810.0</v>
      </c>
      <c r="Q596" s="369">
        <v>11841.0</v>
      </c>
      <c r="R596" s="369">
        <v>11871.0</v>
      </c>
      <c r="S596" s="369">
        <v>11902.0</v>
      </c>
      <c r="T596" s="369">
        <v>11933.0</v>
      </c>
      <c r="U596" s="369">
        <v>11963.0</v>
      </c>
      <c r="V596" s="369">
        <v>11994.0</v>
      </c>
      <c r="W596" s="369">
        <v>12024.0</v>
      </c>
      <c r="X596" s="369">
        <v>12055.0</v>
      </c>
      <c r="Y596" s="369">
        <v>12086.0</v>
      </c>
      <c r="Z596" s="369">
        <v>12114.0</v>
      </c>
      <c r="AA596" s="369">
        <v>12145.0</v>
      </c>
    </row>
    <row r="597" ht="13.5" customHeight="1">
      <c r="A597" s="370" t="s">
        <v>208</v>
      </c>
      <c r="B597" s="175">
        <v>4901.96</v>
      </c>
      <c r="C597" s="175">
        <v>4901.96</v>
      </c>
      <c r="D597" s="175">
        <v>4901.96</v>
      </c>
      <c r="E597" s="175">
        <v>4901.96</v>
      </c>
      <c r="F597" s="175">
        <v>4901.96</v>
      </c>
      <c r="G597" s="175">
        <v>4901.96</v>
      </c>
      <c r="H597" s="175">
        <v>4901.96</v>
      </c>
      <c r="I597" s="175">
        <v>4901.96</v>
      </c>
      <c r="J597" s="175">
        <v>4901.96</v>
      </c>
      <c r="K597" s="175">
        <v>4901.96</v>
      </c>
      <c r="L597" s="175">
        <v>4901.96</v>
      </c>
      <c r="M597" s="175">
        <v>4901.96</v>
      </c>
      <c r="N597" s="365"/>
      <c r="O597" s="370" t="s">
        <v>208</v>
      </c>
      <c r="P597" s="175">
        <v>4901.96</v>
      </c>
      <c r="Q597" s="175">
        <v>4901.96</v>
      </c>
      <c r="R597" s="175">
        <v>4901.96</v>
      </c>
      <c r="S597" s="175">
        <v>4901.96</v>
      </c>
      <c r="T597" s="175">
        <v>4901.96</v>
      </c>
      <c r="U597" s="175">
        <v>4901.96</v>
      </c>
      <c r="V597" s="175">
        <v>4901.96</v>
      </c>
      <c r="W597" s="175">
        <v>4901.96</v>
      </c>
      <c r="X597" s="175">
        <v>4901.96</v>
      </c>
      <c r="Y597" s="175">
        <v>4901.96</v>
      </c>
      <c r="Z597" s="175">
        <v>4901.96</v>
      </c>
      <c r="AA597" s="175">
        <v>4901.96</v>
      </c>
    </row>
    <row r="598" ht="13.5" customHeight="1">
      <c r="A598" s="370" t="s">
        <v>209</v>
      </c>
      <c r="B598" s="175">
        <v>1073.53</v>
      </c>
      <c r="C598" s="175">
        <v>1064.58</v>
      </c>
      <c r="D598" s="175">
        <v>1055.64</v>
      </c>
      <c r="E598" s="175">
        <v>1046.69</v>
      </c>
      <c r="F598" s="175">
        <v>1037.75</v>
      </c>
      <c r="G598" s="175">
        <v>1028.8</v>
      </c>
      <c r="H598" s="175">
        <v>1019.85</v>
      </c>
      <c r="I598" s="175">
        <v>1010.91</v>
      </c>
      <c r="J598" s="175">
        <v>1001.96</v>
      </c>
      <c r="K598" s="175">
        <v>993.01</v>
      </c>
      <c r="L598" s="175">
        <v>984.07</v>
      </c>
      <c r="M598" s="175">
        <v>975.12</v>
      </c>
      <c r="N598" s="365"/>
      <c r="O598" s="370" t="s">
        <v>209</v>
      </c>
      <c r="P598" s="175">
        <v>1073.53</v>
      </c>
      <c r="Q598" s="175">
        <v>1064.58</v>
      </c>
      <c r="R598" s="175">
        <v>1055.64</v>
      </c>
      <c r="S598" s="175">
        <v>1046.69</v>
      </c>
      <c r="T598" s="175">
        <v>1037.75</v>
      </c>
      <c r="U598" s="175">
        <v>1028.8</v>
      </c>
      <c r="V598" s="175">
        <v>1019.85</v>
      </c>
      <c r="W598" s="175">
        <v>1010.91</v>
      </c>
      <c r="X598" s="175">
        <v>1001.96</v>
      </c>
      <c r="Y598" s="175">
        <v>993.01</v>
      </c>
      <c r="Z598" s="175">
        <v>984.07</v>
      </c>
      <c r="AA598" s="175">
        <v>975.12</v>
      </c>
    </row>
    <row r="599" ht="13.5" customHeight="1">
      <c r="A599" s="370" t="s">
        <v>210</v>
      </c>
      <c r="B599" s="175">
        <v>5975.49</v>
      </c>
      <c r="C599" s="175">
        <v>5966.54</v>
      </c>
      <c r="D599" s="175">
        <v>5957.6</v>
      </c>
      <c r="E599" s="175">
        <v>5948.65</v>
      </c>
      <c r="F599" s="175">
        <v>5939.71</v>
      </c>
      <c r="G599" s="175">
        <v>5930.76</v>
      </c>
      <c r="H599" s="175">
        <v>5921.81</v>
      </c>
      <c r="I599" s="175">
        <v>5912.87</v>
      </c>
      <c r="J599" s="175">
        <v>5903.92</v>
      </c>
      <c r="K599" s="175">
        <v>5894.98</v>
      </c>
      <c r="L599" s="175">
        <v>5886.03</v>
      </c>
      <c r="M599" s="175">
        <v>5877.08</v>
      </c>
      <c r="N599" s="365"/>
      <c r="O599" s="370" t="s">
        <v>210</v>
      </c>
      <c r="P599" s="175">
        <v>5975.49</v>
      </c>
      <c r="Q599" s="175">
        <v>5966.54</v>
      </c>
      <c r="R599" s="175">
        <v>5957.6</v>
      </c>
      <c r="S599" s="175">
        <v>5948.65</v>
      </c>
      <c r="T599" s="175">
        <v>5939.71</v>
      </c>
      <c r="U599" s="175">
        <v>5930.76</v>
      </c>
      <c r="V599" s="175">
        <v>5921.81</v>
      </c>
      <c r="W599" s="175">
        <v>5912.87</v>
      </c>
      <c r="X599" s="175">
        <v>5903.92</v>
      </c>
      <c r="Y599" s="175">
        <v>5894.98</v>
      </c>
      <c r="Z599" s="175">
        <v>5886.03</v>
      </c>
      <c r="AA599" s="175">
        <v>5877.08</v>
      </c>
    </row>
    <row r="600" ht="13.5" customHeight="1">
      <c r="A600" s="370" t="s">
        <v>211</v>
      </c>
      <c r="B600" s="175">
        <v>583333.33</v>
      </c>
      <c r="C600" s="175">
        <v>578431.37</v>
      </c>
      <c r="D600" s="175">
        <v>573529.41</v>
      </c>
      <c r="E600" s="175">
        <v>568627.45</v>
      </c>
      <c r="F600" s="175">
        <v>563725.49</v>
      </c>
      <c r="G600" s="175">
        <v>558823.53</v>
      </c>
      <c r="H600" s="175">
        <v>553921.57</v>
      </c>
      <c r="I600" s="175">
        <v>549019.61</v>
      </c>
      <c r="J600" s="175">
        <v>544117.65</v>
      </c>
      <c r="K600" s="175">
        <v>539215.69</v>
      </c>
      <c r="L600" s="175">
        <v>534313.73</v>
      </c>
      <c r="M600" s="175">
        <v>529411.76</v>
      </c>
      <c r="N600" s="365"/>
      <c r="O600" s="370" t="s">
        <v>211</v>
      </c>
      <c r="P600" s="175">
        <v>583333.33</v>
      </c>
      <c r="Q600" s="175">
        <v>578431.37</v>
      </c>
      <c r="R600" s="175">
        <v>573529.41</v>
      </c>
      <c r="S600" s="175">
        <v>568627.45</v>
      </c>
      <c r="T600" s="175">
        <v>563725.49</v>
      </c>
      <c r="U600" s="175">
        <v>558823.53</v>
      </c>
      <c r="V600" s="175">
        <v>553921.57</v>
      </c>
      <c r="W600" s="175">
        <v>549019.61</v>
      </c>
      <c r="X600" s="175">
        <v>544117.65</v>
      </c>
      <c r="Y600" s="175">
        <v>539215.69</v>
      </c>
      <c r="Z600" s="175">
        <v>534313.73</v>
      </c>
      <c r="AA600" s="175">
        <v>529411.76</v>
      </c>
    </row>
    <row r="601" ht="13.5" customHeight="1">
      <c r="A601" s="188" t="s">
        <v>169</v>
      </c>
      <c r="B601" s="369">
        <v>12175.0</v>
      </c>
      <c r="C601" s="369">
        <v>12206.0</v>
      </c>
      <c r="D601" s="369">
        <v>12236.0</v>
      </c>
      <c r="E601" s="369">
        <v>12267.0</v>
      </c>
      <c r="F601" s="369">
        <v>12298.0</v>
      </c>
      <c r="G601" s="369">
        <v>12328.0</v>
      </c>
      <c r="H601" s="369">
        <v>12359.0</v>
      </c>
      <c r="I601" s="369">
        <v>12389.0</v>
      </c>
      <c r="J601" s="369">
        <v>12420.0</v>
      </c>
      <c r="K601" s="369">
        <v>12451.0</v>
      </c>
      <c r="L601" s="369">
        <v>12479.0</v>
      </c>
      <c r="M601" s="369">
        <v>12510.0</v>
      </c>
      <c r="N601" s="365"/>
      <c r="O601" s="188" t="s">
        <v>169</v>
      </c>
      <c r="P601" s="369">
        <v>12175.0</v>
      </c>
      <c r="Q601" s="369">
        <v>12206.0</v>
      </c>
      <c r="R601" s="369">
        <v>12236.0</v>
      </c>
      <c r="S601" s="369">
        <v>12267.0</v>
      </c>
      <c r="T601" s="369">
        <v>12298.0</v>
      </c>
      <c r="U601" s="369">
        <v>12328.0</v>
      </c>
      <c r="V601" s="369">
        <v>12359.0</v>
      </c>
      <c r="W601" s="369">
        <v>12389.0</v>
      </c>
      <c r="X601" s="369">
        <v>12420.0</v>
      </c>
      <c r="Y601" s="369">
        <v>12451.0</v>
      </c>
      <c r="Z601" s="369">
        <v>12479.0</v>
      </c>
      <c r="AA601" s="369">
        <v>12510.0</v>
      </c>
    </row>
    <row r="602" ht="13.5" customHeight="1">
      <c r="A602" s="370" t="s">
        <v>208</v>
      </c>
      <c r="B602" s="175">
        <v>4901.96</v>
      </c>
      <c r="C602" s="175">
        <v>4901.96</v>
      </c>
      <c r="D602" s="175">
        <v>4901.96</v>
      </c>
      <c r="E602" s="175">
        <v>4901.96</v>
      </c>
      <c r="F602" s="175">
        <v>4901.96</v>
      </c>
      <c r="G602" s="175">
        <v>4901.96</v>
      </c>
      <c r="H602" s="175">
        <v>4901.96</v>
      </c>
      <c r="I602" s="175">
        <v>4901.96</v>
      </c>
      <c r="J602" s="175">
        <v>4901.96</v>
      </c>
      <c r="K602" s="175">
        <v>4901.96</v>
      </c>
      <c r="L602" s="175">
        <v>4901.96</v>
      </c>
      <c r="M602" s="175">
        <v>4901.96</v>
      </c>
      <c r="N602" s="365"/>
      <c r="O602" s="370" t="s">
        <v>208</v>
      </c>
      <c r="P602" s="175">
        <v>4901.96</v>
      </c>
      <c r="Q602" s="175">
        <v>4901.96</v>
      </c>
      <c r="R602" s="175">
        <v>4901.96</v>
      </c>
      <c r="S602" s="175">
        <v>4901.96</v>
      </c>
      <c r="T602" s="175">
        <v>4901.96</v>
      </c>
      <c r="U602" s="175">
        <v>4901.96</v>
      </c>
      <c r="V602" s="175">
        <v>4901.96</v>
      </c>
      <c r="W602" s="175">
        <v>4901.96</v>
      </c>
      <c r="X602" s="175">
        <v>4901.96</v>
      </c>
      <c r="Y602" s="175">
        <v>4901.96</v>
      </c>
      <c r="Z602" s="175">
        <v>4901.96</v>
      </c>
      <c r="AA602" s="175">
        <v>4901.96</v>
      </c>
    </row>
    <row r="603" ht="13.5" customHeight="1">
      <c r="A603" s="370" t="s">
        <v>209</v>
      </c>
      <c r="B603" s="175">
        <v>966.18</v>
      </c>
      <c r="C603" s="175">
        <v>957.23</v>
      </c>
      <c r="D603" s="175">
        <v>948.28</v>
      </c>
      <c r="E603" s="175">
        <v>939.34</v>
      </c>
      <c r="F603" s="175">
        <v>930.39</v>
      </c>
      <c r="G603" s="175">
        <v>921.45</v>
      </c>
      <c r="H603" s="175">
        <v>912.5</v>
      </c>
      <c r="I603" s="175">
        <v>903.55</v>
      </c>
      <c r="J603" s="175">
        <v>894.61</v>
      </c>
      <c r="K603" s="175">
        <v>885.66</v>
      </c>
      <c r="L603" s="175">
        <v>876.72</v>
      </c>
      <c r="M603" s="175">
        <v>867.77</v>
      </c>
      <c r="N603" s="365"/>
      <c r="O603" s="370" t="s">
        <v>209</v>
      </c>
      <c r="P603" s="175">
        <v>966.18</v>
      </c>
      <c r="Q603" s="175">
        <v>957.23</v>
      </c>
      <c r="R603" s="175">
        <v>948.28</v>
      </c>
      <c r="S603" s="175">
        <v>939.34</v>
      </c>
      <c r="T603" s="175">
        <v>930.39</v>
      </c>
      <c r="U603" s="175">
        <v>921.45</v>
      </c>
      <c r="V603" s="175">
        <v>912.5</v>
      </c>
      <c r="W603" s="175">
        <v>903.55</v>
      </c>
      <c r="X603" s="175">
        <v>894.61</v>
      </c>
      <c r="Y603" s="175">
        <v>885.66</v>
      </c>
      <c r="Z603" s="175">
        <v>876.72</v>
      </c>
      <c r="AA603" s="175">
        <v>867.77</v>
      </c>
    </row>
    <row r="604" ht="13.5" customHeight="1">
      <c r="A604" s="370" t="s">
        <v>210</v>
      </c>
      <c r="B604" s="175">
        <v>5868.14</v>
      </c>
      <c r="C604" s="175">
        <v>5859.19</v>
      </c>
      <c r="D604" s="175">
        <v>5850.25</v>
      </c>
      <c r="E604" s="175">
        <v>5841.3</v>
      </c>
      <c r="F604" s="175">
        <v>5832.35</v>
      </c>
      <c r="G604" s="175">
        <v>5823.41</v>
      </c>
      <c r="H604" s="175">
        <v>5814.46</v>
      </c>
      <c r="I604" s="175">
        <v>5805.51</v>
      </c>
      <c r="J604" s="175">
        <v>5796.57</v>
      </c>
      <c r="K604" s="175">
        <v>5787.62</v>
      </c>
      <c r="L604" s="175">
        <v>5778.68</v>
      </c>
      <c r="M604" s="175">
        <v>5769.73</v>
      </c>
      <c r="N604" s="365"/>
      <c r="O604" s="370" t="s">
        <v>210</v>
      </c>
      <c r="P604" s="175">
        <v>5868.14</v>
      </c>
      <c r="Q604" s="175">
        <v>5859.19</v>
      </c>
      <c r="R604" s="175">
        <v>5850.25</v>
      </c>
      <c r="S604" s="175">
        <v>5841.3</v>
      </c>
      <c r="T604" s="175">
        <v>5832.35</v>
      </c>
      <c r="U604" s="175">
        <v>5823.41</v>
      </c>
      <c r="V604" s="175">
        <v>5814.46</v>
      </c>
      <c r="W604" s="175">
        <v>5805.51</v>
      </c>
      <c r="X604" s="175">
        <v>5796.57</v>
      </c>
      <c r="Y604" s="175">
        <v>5787.62</v>
      </c>
      <c r="Z604" s="175">
        <v>5778.68</v>
      </c>
      <c r="AA604" s="175">
        <v>5769.73</v>
      </c>
    </row>
    <row r="605" ht="13.5" customHeight="1">
      <c r="A605" s="370" t="s">
        <v>211</v>
      </c>
      <c r="B605" s="175">
        <v>524509.8</v>
      </c>
      <c r="C605" s="175">
        <v>519607.84</v>
      </c>
      <c r="D605" s="175">
        <v>514705.88</v>
      </c>
      <c r="E605" s="175">
        <v>509803.92</v>
      </c>
      <c r="F605" s="175">
        <v>504901.96</v>
      </c>
      <c r="G605" s="175">
        <v>500000.0</v>
      </c>
      <c r="H605" s="175">
        <v>495098.04</v>
      </c>
      <c r="I605" s="175">
        <v>490196.08</v>
      </c>
      <c r="J605" s="175">
        <v>485294.12</v>
      </c>
      <c r="K605" s="175">
        <v>480392.16</v>
      </c>
      <c r="L605" s="175">
        <v>475490.2</v>
      </c>
      <c r="M605" s="175">
        <v>470588.24</v>
      </c>
      <c r="N605" s="365"/>
      <c r="O605" s="370" t="s">
        <v>211</v>
      </c>
      <c r="P605" s="175">
        <v>524509.8</v>
      </c>
      <c r="Q605" s="175">
        <v>519607.84</v>
      </c>
      <c r="R605" s="175">
        <v>514705.88</v>
      </c>
      <c r="S605" s="175">
        <v>509803.92</v>
      </c>
      <c r="T605" s="175">
        <v>504901.96</v>
      </c>
      <c r="U605" s="175">
        <v>500000.0</v>
      </c>
      <c r="V605" s="175">
        <v>495098.04</v>
      </c>
      <c r="W605" s="175">
        <v>490196.08</v>
      </c>
      <c r="X605" s="175">
        <v>485294.12</v>
      </c>
      <c r="Y605" s="175">
        <v>480392.16</v>
      </c>
      <c r="Z605" s="175">
        <v>475490.2</v>
      </c>
      <c r="AA605" s="175">
        <v>470588.24</v>
      </c>
    </row>
    <row r="606" ht="13.5" customHeight="1">
      <c r="A606" s="188" t="s">
        <v>169</v>
      </c>
      <c r="B606" s="371">
        <v>12540.0</v>
      </c>
      <c r="C606" s="371">
        <v>12571.0</v>
      </c>
      <c r="D606" s="371">
        <v>12601.0</v>
      </c>
      <c r="E606" s="371">
        <v>12632.0</v>
      </c>
      <c r="F606" s="371">
        <v>12663.0</v>
      </c>
      <c r="G606" s="371">
        <v>12693.0</v>
      </c>
      <c r="H606" s="371">
        <v>12724.0</v>
      </c>
      <c r="I606" s="371">
        <v>12754.0</v>
      </c>
      <c r="J606" s="371">
        <v>12785.0</v>
      </c>
      <c r="K606" s="371">
        <v>12816.0</v>
      </c>
      <c r="L606" s="371">
        <v>12844.0</v>
      </c>
      <c r="M606" s="371">
        <v>12875.0</v>
      </c>
      <c r="N606" s="365"/>
      <c r="O606" s="188" t="s">
        <v>169</v>
      </c>
      <c r="P606" s="371">
        <v>12540.0</v>
      </c>
      <c r="Q606" s="371">
        <v>12571.0</v>
      </c>
      <c r="R606" s="371">
        <v>12601.0</v>
      </c>
      <c r="S606" s="371">
        <v>12632.0</v>
      </c>
      <c r="T606" s="371">
        <v>12663.0</v>
      </c>
      <c r="U606" s="371">
        <v>12693.0</v>
      </c>
      <c r="V606" s="371">
        <v>12724.0</v>
      </c>
      <c r="W606" s="371">
        <v>12754.0</v>
      </c>
      <c r="X606" s="371">
        <v>12785.0</v>
      </c>
      <c r="Y606" s="371">
        <v>12816.0</v>
      </c>
      <c r="Z606" s="371">
        <v>12844.0</v>
      </c>
      <c r="AA606" s="371">
        <v>12875.0</v>
      </c>
    </row>
    <row r="607" ht="13.5" customHeight="1">
      <c r="A607" s="370" t="s">
        <v>208</v>
      </c>
      <c r="B607" s="175">
        <v>4901.96</v>
      </c>
      <c r="C607" s="175">
        <v>4901.96</v>
      </c>
      <c r="D607" s="175">
        <v>4901.96</v>
      </c>
      <c r="E607" s="175">
        <v>4901.96</v>
      </c>
      <c r="F607" s="175">
        <v>4901.96</v>
      </c>
      <c r="G607" s="175">
        <v>4901.96</v>
      </c>
      <c r="H607" s="175">
        <v>4901.96</v>
      </c>
      <c r="I607" s="175">
        <v>4901.96</v>
      </c>
      <c r="J607" s="175">
        <v>4901.96</v>
      </c>
      <c r="K607" s="175">
        <v>4901.96</v>
      </c>
      <c r="L607" s="175">
        <v>4901.96</v>
      </c>
      <c r="M607" s="175">
        <v>4901.96</v>
      </c>
      <c r="N607" s="365"/>
      <c r="O607" s="370" t="s">
        <v>208</v>
      </c>
      <c r="P607" s="175">
        <v>4901.96</v>
      </c>
      <c r="Q607" s="175">
        <v>4901.96</v>
      </c>
      <c r="R607" s="175">
        <v>4901.96</v>
      </c>
      <c r="S607" s="175">
        <v>4901.96</v>
      </c>
      <c r="T607" s="175">
        <v>4901.96</v>
      </c>
      <c r="U607" s="175">
        <v>4901.96</v>
      </c>
      <c r="V607" s="175">
        <v>4901.96</v>
      </c>
      <c r="W607" s="175">
        <v>4901.96</v>
      </c>
      <c r="X607" s="175">
        <v>4901.96</v>
      </c>
      <c r="Y607" s="175">
        <v>4901.96</v>
      </c>
      <c r="Z607" s="175">
        <v>4901.96</v>
      </c>
      <c r="AA607" s="175">
        <v>4901.96</v>
      </c>
    </row>
    <row r="608" ht="13.5" customHeight="1">
      <c r="A608" s="370" t="s">
        <v>209</v>
      </c>
      <c r="B608" s="175">
        <v>858.82</v>
      </c>
      <c r="C608" s="175">
        <v>849.88</v>
      </c>
      <c r="D608" s="175">
        <v>840.93</v>
      </c>
      <c r="E608" s="175">
        <v>831.99</v>
      </c>
      <c r="F608" s="175">
        <v>823.04</v>
      </c>
      <c r="G608" s="175">
        <v>814.09</v>
      </c>
      <c r="H608" s="175">
        <v>805.15</v>
      </c>
      <c r="I608" s="175">
        <v>796.2</v>
      </c>
      <c r="J608" s="175">
        <v>787.25</v>
      </c>
      <c r="K608" s="175">
        <v>778.31</v>
      </c>
      <c r="L608" s="175">
        <v>769.36</v>
      </c>
      <c r="M608" s="175">
        <v>760.42</v>
      </c>
      <c r="N608" s="365"/>
      <c r="O608" s="370" t="s">
        <v>209</v>
      </c>
      <c r="P608" s="175">
        <v>858.82</v>
      </c>
      <c r="Q608" s="175">
        <v>849.88</v>
      </c>
      <c r="R608" s="175">
        <v>840.93</v>
      </c>
      <c r="S608" s="175">
        <v>831.99</v>
      </c>
      <c r="T608" s="175">
        <v>823.04</v>
      </c>
      <c r="U608" s="175">
        <v>814.09</v>
      </c>
      <c r="V608" s="175">
        <v>805.15</v>
      </c>
      <c r="W608" s="175">
        <v>796.2</v>
      </c>
      <c r="X608" s="175">
        <v>787.25</v>
      </c>
      <c r="Y608" s="175">
        <v>778.31</v>
      </c>
      <c r="Z608" s="175">
        <v>769.36</v>
      </c>
      <c r="AA608" s="175">
        <v>760.42</v>
      </c>
    </row>
    <row r="609" ht="13.5" customHeight="1">
      <c r="A609" s="370" t="s">
        <v>210</v>
      </c>
      <c r="B609" s="175">
        <v>5760.78</v>
      </c>
      <c r="C609" s="175">
        <v>5751.84</v>
      </c>
      <c r="D609" s="175">
        <v>5742.89</v>
      </c>
      <c r="E609" s="175">
        <v>5733.95</v>
      </c>
      <c r="F609" s="175">
        <v>5725.0</v>
      </c>
      <c r="G609" s="175">
        <v>5716.05</v>
      </c>
      <c r="H609" s="175">
        <v>5707.11</v>
      </c>
      <c r="I609" s="175">
        <v>5698.16</v>
      </c>
      <c r="J609" s="175">
        <v>5689.22</v>
      </c>
      <c r="K609" s="175">
        <v>5680.27</v>
      </c>
      <c r="L609" s="175">
        <v>5671.32</v>
      </c>
      <c r="M609" s="175">
        <v>5662.38</v>
      </c>
      <c r="N609" s="365"/>
      <c r="O609" s="370" t="s">
        <v>210</v>
      </c>
      <c r="P609" s="175">
        <v>5760.78</v>
      </c>
      <c r="Q609" s="175">
        <v>5751.84</v>
      </c>
      <c r="R609" s="175">
        <v>5742.89</v>
      </c>
      <c r="S609" s="175">
        <v>5733.95</v>
      </c>
      <c r="T609" s="175">
        <v>5725.0</v>
      </c>
      <c r="U609" s="175">
        <v>5716.05</v>
      </c>
      <c r="V609" s="175">
        <v>5707.11</v>
      </c>
      <c r="W609" s="175">
        <v>5698.16</v>
      </c>
      <c r="X609" s="175">
        <v>5689.22</v>
      </c>
      <c r="Y609" s="175">
        <v>5680.27</v>
      </c>
      <c r="Z609" s="175">
        <v>5671.32</v>
      </c>
      <c r="AA609" s="175">
        <v>5662.38</v>
      </c>
    </row>
    <row r="610" ht="13.5" customHeight="1">
      <c r="A610" s="370" t="s">
        <v>211</v>
      </c>
      <c r="B610" s="175">
        <v>465686.27</v>
      </c>
      <c r="C610" s="175">
        <v>460784.31</v>
      </c>
      <c r="D610" s="175">
        <v>455882.35</v>
      </c>
      <c r="E610" s="175">
        <v>450980.39</v>
      </c>
      <c r="F610" s="175">
        <v>446078.43</v>
      </c>
      <c r="G610" s="175">
        <v>441176.47</v>
      </c>
      <c r="H610" s="175">
        <v>436274.51</v>
      </c>
      <c r="I610" s="175">
        <v>431372.55</v>
      </c>
      <c r="J610" s="175">
        <v>426470.59</v>
      </c>
      <c r="K610" s="175">
        <v>421568.63</v>
      </c>
      <c r="L610" s="175">
        <v>416666.67</v>
      </c>
      <c r="M610" s="175">
        <v>411764.71</v>
      </c>
      <c r="N610" s="365"/>
      <c r="O610" s="370" t="s">
        <v>211</v>
      </c>
      <c r="P610" s="175">
        <v>465686.27</v>
      </c>
      <c r="Q610" s="175">
        <v>460784.31</v>
      </c>
      <c r="R610" s="175">
        <v>455882.35</v>
      </c>
      <c r="S610" s="175">
        <v>450980.39</v>
      </c>
      <c r="T610" s="175">
        <v>446078.43</v>
      </c>
      <c r="U610" s="175">
        <v>441176.47</v>
      </c>
      <c r="V610" s="175">
        <v>436274.51</v>
      </c>
      <c r="W610" s="175">
        <v>431372.55</v>
      </c>
      <c r="X610" s="175">
        <v>426470.59</v>
      </c>
      <c r="Y610" s="175">
        <v>421568.63</v>
      </c>
      <c r="Z610" s="175">
        <v>416666.67</v>
      </c>
      <c r="AA610" s="175">
        <v>411764.71</v>
      </c>
    </row>
    <row r="611" ht="13.5" customHeight="1">
      <c r="A611" s="365"/>
      <c r="B611" s="365"/>
      <c r="C611" s="365"/>
      <c r="D611" s="365"/>
      <c r="E611" s="365"/>
      <c r="F611" s="365"/>
      <c r="G611" s="365"/>
      <c r="H611" s="365"/>
      <c r="I611" s="365"/>
      <c r="J611" s="365"/>
      <c r="K611" s="365"/>
      <c r="L611" s="365"/>
      <c r="M611" s="365"/>
      <c r="N611" s="365"/>
      <c r="O611" s="365"/>
      <c r="P611" s="365"/>
      <c r="Q611" s="365"/>
      <c r="R611" s="365"/>
      <c r="S611" s="365"/>
      <c r="T611" s="365"/>
      <c r="U611" s="365"/>
      <c r="V611" s="365"/>
      <c r="W611" s="365"/>
      <c r="X611" s="365"/>
      <c r="Y611" s="365"/>
      <c r="Z611" s="365"/>
      <c r="AA611" s="365"/>
    </row>
    <row r="612" ht="13.5" customHeight="1">
      <c r="N612" s="365"/>
    </row>
    <row r="613" ht="13.5" customHeight="1">
      <c r="N613" s="365"/>
    </row>
    <row r="614" ht="13.5" customHeight="1">
      <c r="N614" s="365"/>
    </row>
    <row r="615" ht="13.5" customHeight="1">
      <c r="N615" s="365"/>
    </row>
    <row r="616" ht="13.5" customHeight="1">
      <c r="N616" s="365"/>
    </row>
    <row r="617" ht="13.5" customHeight="1">
      <c r="N617" s="365"/>
    </row>
    <row r="618" ht="13.5" customHeight="1">
      <c r="N618" s="365"/>
    </row>
    <row r="619" ht="13.5" customHeight="1">
      <c r="N619" s="365"/>
    </row>
    <row r="620" ht="13.5" customHeight="1">
      <c r="N620" s="365"/>
    </row>
    <row r="621" ht="13.5" customHeight="1">
      <c r="N621" s="365"/>
    </row>
    <row r="622" ht="13.5" customHeight="1">
      <c r="N622" s="365"/>
    </row>
    <row r="623" ht="13.5" customHeight="1">
      <c r="N623" s="365"/>
    </row>
    <row r="624" ht="13.5" customHeight="1">
      <c r="N624" s="365"/>
    </row>
    <row r="625" ht="13.5" customHeight="1">
      <c r="N625" s="365"/>
    </row>
    <row r="626" ht="13.5" customHeight="1">
      <c r="N626" s="365"/>
    </row>
    <row r="627" ht="13.5" customHeight="1">
      <c r="N627" s="365"/>
    </row>
    <row r="628" ht="13.5" customHeight="1">
      <c r="N628" s="365"/>
    </row>
    <row r="629" ht="13.5" customHeight="1">
      <c r="N629" s="365"/>
    </row>
    <row r="630" ht="13.5" customHeight="1">
      <c r="N630" s="365"/>
    </row>
    <row r="631" ht="13.5" customHeight="1">
      <c r="N631" s="365"/>
    </row>
    <row r="632" ht="13.5" customHeight="1">
      <c r="N632" s="365"/>
    </row>
    <row r="633" ht="13.5" customHeight="1">
      <c r="N633" s="365"/>
    </row>
    <row r="634" ht="13.5" customHeight="1">
      <c r="N634" s="365"/>
    </row>
    <row r="635" ht="13.5" customHeight="1">
      <c r="N635" s="365"/>
    </row>
    <row r="636" ht="13.5" customHeight="1">
      <c r="N636" s="365"/>
    </row>
    <row r="637" ht="13.5" customHeight="1">
      <c r="N637" s="365"/>
    </row>
    <row r="638" ht="13.5" customHeight="1">
      <c r="N638" s="365"/>
    </row>
    <row r="639" ht="13.5" customHeight="1">
      <c r="N639" s="365"/>
    </row>
    <row r="640" ht="13.5" customHeight="1">
      <c r="N640" s="365"/>
    </row>
    <row r="641" ht="13.5" customHeight="1">
      <c r="N641" s="365"/>
    </row>
    <row r="642" ht="13.5" customHeight="1">
      <c r="N642" s="365"/>
    </row>
    <row r="643" ht="13.5" customHeight="1">
      <c r="N643" s="365"/>
    </row>
    <row r="644" ht="13.5" customHeight="1">
      <c r="N644" s="365"/>
    </row>
    <row r="645" ht="13.5" customHeight="1">
      <c r="N645" s="365"/>
    </row>
    <row r="646" ht="13.5" customHeight="1">
      <c r="N646" s="365"/>
    </row>
    <row r="647" ht="13.5" customHeight="1">
      <c r="N647" s="365"/>
    </row>
    <row r="648" ht="13.5" customHeight="1">
      <c r="N648" s="365"/>
    </row>
    <row r="649" ht="13.5" customHeight="1">
      <c r="N649" s="365"/>
    </row>
    <row r="650" ht="13.5" customHeight="1">
      <c r="N650" s="365"/>
    </row>
    <row r="651" ht="13.5" customHeight="1">
      <c r="N651" s="365"/>
    </row>
    <row r="652" ht="13.5" customHeight="1">
      <c r="N652" s="365"/>
    </row>
    <row r="653" ht="13.5" customHeight="1">
      <c r="N653" s="365"/>
    </row>
    <row r="654" ht="13.5" customHeight="1">
      <c r="N654" s="365"/>
    </row>
    <row r="655" ht="13.5" customHeight="1">
      <c r="N655" s="365"/>
    </row>
    <row r="656" ht="13.5" customHeight="1">
      <c r="N656" s="365"/>
    </row>
    <row r="657" ht="13.5" customHeight="1">
      <c r="N657" s="365"/>
    </row>
    <row r="658" ht="13.5" customHeight="1">
      <c r="N658" s="365"/>
    </row>
    <row r="659" ht="13.5" customHeight="1">
      <c r="N659" s="365"/>
    </row>
    <row r="660" ht="13.5" customHeight="1">
      <c r="N660" s="365"/>
    </row>
    <row r="661" ht="13.5" customHeight="1">
      <c r="N661" s="365"/>
    </row>
    <row r="662" ht="13.5" customHeight="1">
      <c r="N662" s="365"/>
    </row>
    <row r="663" ht="13.5" customHeight="1">
      <c r="N663" s="365"/>
    </row>
    <row r="664" ht="13.5" customHeight="1">
      <c r="N664" s="365"/>
    </row>
    <row r="665" ht="13.5" customHeight="1">
      <c r="N665" s="365"/>
    </row>
    <row r="666" ht="13.5" customHeight="1">
      <c r="N666" s="365"/>
    </row>
    <row r="667" ht="13.5" customHeight="1">
      <c r="N667" s="365"/>
    </row>
    <row r="668" ht="13.5" customHeight="1">
      <c r="N668" s="365"/>
    </row>
    <row r="669" ht="13.5" customHeight="1">
      <c r="N669" s="365"/>
    </row>
    <row r="670" ht="13.5" customHeight="1">
      <c r="N670" s="365"/>
    </row>
    <row r="671" ht="13.5" customHeight="1">
      <c r="N671" s="365"/>
    </row>
    <row r="672" ht="13.5" customHeight="1">
      <c r="N672" s="365"/>
    </row>
    <row r="673" ht="13.5" customHeight="1">
      <c r="N673" s="365"/>
    </row>
    <row r="674" ht="13.5" customHeight="1">
      <c r="N674" s="365"/>
    </row>
    <row r="675" ht="13.5" customHeight="1">
      <c r="N675" s="365"/>
    </row>
    <row r="676" ht="13.5" customHeight="1">
      <c r="N676" s="365"/>
    </row>
    <row r="677" ht="13.5" customHeight="1">
      <c r="N677" s="365"/>
    </row>
    <row r="678" ht="13.5" customHeight="1">
      <c r="N678" s="365"/>
    </row>
    <row r="679" ht="13.5" customHeight="1">
      <c r="N679" s="365"/>
    </row>
    <row r="680" ht="13.5" customHeight="1">
      <c r="N680" s="365"/>
    </row>
    <row r="681" ht="13.5" customHeight="1">
      <c r="N681" s="365"/>
    </row>
    <row r="682" ht="13.5" customHeight="1">
      <c r="N682" s="365"/>
    </row>
    <row r="683" ht="13.5" customHeight="1">
      <c r="N683" s="365"/>
    </row>
    <row r="684" ht="13.5" customHeight="1">
      <c r="N684" s="365"/>
    </row>
    <row r="685" ht="13.5" customHeight="1">
      <c r="N685" s="365"/>
    </row>
    <row r="686" ht="13.5" customHeight="1">
      <c r="N686" s="365"/>
    </row>
    <row r="687" ht="13.5" customHeight="1">
      <c r="N687" s="365"/>
    </row>
    <row r="688" ht="13.5" customHeight="1">
      <c r="N688" s="365"/>
    </row>
    <row r="689" ht="13.5" customHeight="1">
      <c r="N689" s="365"/>
    </row>
    <row r="690" ht="13.5" customHeight="1">
      <c r="N690" s="365"/>
    </row>
    <row r="691" ht="13.5" customHeight="1">
      <c r="N691" s="365"/>
    </row>
    <row r="692" ht="13.5" customHeight="1">
      <c r="N692" s="365"/>
    </row>
    <row r="693" ht="13.5" customHeight="1">
      <c r="N693" s="365"/>
    </row>
    <row r="694" ht="13.5" customHeight="1">
      <c r="N694" s="365"/>
    </row>
    <row r="695" ht="13.5" customHeight="1">
      <c r="N695" s="365"/>
    </row>
    <row r="696" ht="13.5" customHeight="1">
      <c r="N696" s="365"/>
    </row>
    <row r="697" ht="13.5" customHeight="1">
      <c r="N697" s="365"/>
    </row>
    <row r="698" ht="13.5" customHeight="1">
      <c r="N698" s="365"/>
    </row>
    <row r="699" ht="13.5" customHeight="1">
      <c r="N699" s="365"/>
    </row>
    <row r="700" ht="13.5" customHeight="1">
      <c r="N700" s="365"/>
    </row>
    <row r="701" ht="13.5" customHeight="1">
      <c r="N701" s="365"/>
    </row>
    <row r="702" ht="13.5" customHeight="1">
      <c r="N702" s="365"/>
    </row>
    <row r="703" ht="13.5" customHeight="1">
      <c r="N703" s="365"/>
    </row>
    <row r="704" ht="13.5" customHeight="1">
      <c r="N704" s="365"/>
    </row>
    <row r="705" ht="13.5" customHeight="1">
      <c r="N705" s="365"/>
    </row>
    <row r="706" ht="13.5" customHeight="1">
      <c r="N706" s="365"/>
    </row>
    <row r="707" ht="13.5" customHeight="1">
      <c r="N707" s="365"/>
    </row>
    <row r="708" ht="13.5" customHeight="1">
      <c r="N708" s="365"/>
    </row>
    <row r="709" ht="13.5" customHeight="1">
      <c r="N709" s="365"/>
    </row>
    <row r="710" ht="13.5" customHeight="1">
      <c r="N710" s="365"/>
    </row>
    <row r="711" ht="13.5" customHeight="1">
      <c r="N711" s="365"/>
    </row>
    <row r="712" ht="13.5" customHeight="1">
      <c r="N712" s="365"/>
    </row>
    <row r="713" ht="13.5" customHeight="1">
      <c r="N713" s="365"/>
    </row>
    <row r="714" ht="13.5" customHeight="1">
      <c r="N714" s="365"/>
    </row>
    <row r="715" ht="13.5" customHeight="1">
      <c r="N715" s="365"/>
    </row>
    <row r="716" ht="13.5" customHeight="1">
      <c r="N716" s="365"/>
    </row>
    <row r="717" ht="13.5" customHeight="1">
      <c r="N717" s="365"/>
    </row>
    <row r="718" ht="13.5" customHeight="1">
      <c r="N718" s="365"/>
    </row>
    <row r="719" ht="13.5" customHeight="1">
      <c r="N719" s="365"/>
    </row>
    <row r="720" ht="13.5" customHeight="1">
      <c r="N720" s="365"/>
    </row>
    <row r="721" ht="13.5" customHeight="1">
      <c r="N721" s="365"/>
    </row>
    <row r="722" ht="13.5" customHeight="1">
      <c r="N722" s="365"/>
    </row>
    <row r="723" ht="13.5" customHeight="1">
      <c r="N723" s="365"/>
    </row>
    <row r="724" ht="13.5" customHeight="1">
      <c r="N724" s="365"/>
    </row>
    <row r="725" ht="13.5" customHeight="1">
      <c r="N725" s="365"/>
    </row>
    <row r="726" ht="13.5" customHeight="1">
      <c r="N726" s="365"/>
    </row>
    <row r="727" ht="13.5" customHeight="1">
      <c r="N727" s="365"/>
    </row>
    <row r="728" ht="13.5" customHeight="1">
      <c r="N728" s="365"/>
    </row>
    <row r="729" ht="13.5" customHeight="1">
      <c r="N729" s="365"/>
    </row>
    <row r="730" ht="13.5" customHeight="1">
      <c r="N730" s="365"/>
    </row>
    <row r="731" ht="13.5" customHeight="1">
      <c r="N731" s="365"/>
    </row>
    <row r="732" ht="13.5" customHeight="1">
      <c r="N732" s="365"/>
    </row>
    <row r="733" ht="13.5" customHeight="1">
      <c r="N733" s="365"/>
    </row>
    <row r="734" ht="13.5" customHeight="1">
      <c r="N734" s="365"/>
    </row>
    <row r="735" ht="13.5" customHeight="1">
      <c r="N735" s="365"/>
    </row>
    <row r="736" ht="13.5" customHeight="1">
      <c r="N736" s="365"/>
    </row>
    <row r="737" ht="13.5" customHeight="1">
      <c r="N737" s="365"/>
    </row>
    <row r="738" ht="13.5" customHeight="1">
      <c r="N738" s="365"/>
    </row>
    <row r="739" ht="13.5" customHeight="1">
      <c r="N739" s="365"/>
    </row>
    <row r="740" ht="13.5" customHeight="1">
      <c r="N740" s="365"/>
    </row>
    <row r="741" ht="13.5" customHeight="1">
      <c r="N741" s="365"/>
    </row>
    <row r="742" ht="13.5" customHeight="1">
      <c r="N742" s="365"/>
    </row>
    <row r="743" ht="13.5" customHeight="1">
      <c r="N743" s="365"/>
    </row>
    <row r="744" ht="13.5" customHeight="1">
      <c r="N744" s="365"/>
    </row>
    <row r="745" ht="13.5" customHeight="1">
      <c r="N745" s="365"/>
    </row>
    <row r="746" ht="13.5" customHeight="1">
      <c r="N746" s="365"/>
    </row>
    <row r="747" ht="13.5" customHeight="1">
      <c r="N747" s="365"/>
    </row>
    <row r="748" ht="13.5" customHeight="1">
      <c r="N748" s="365"/>
    </row>
    <row r="749" ht="13.5" customHeight="1">
      <c r="N749" s="365"/>
    </row>
    <row r="750" ht="13.5" customHeight="1">
      <c r="N750" s="365"/>
    </row>
    <row r="751" ht="13.5" customHeight="1">
      <c r="N751" s="365"/>
    </row>
    <row r="752" ht="13.5" customHeight="1">
      <c r="N752" s="365"/>
    </row>
    <row r="753" ht="13.5" customHeight="1">
      <c r="N753" s="365"/>
    </row>
    <row r="754" ht="13.5" customHeight="1">
      <c r="N754" s="365"/>
    </row>
    <row r="755" ht="13.5" customHeight="1">
      <c r="N755" s="365"/>
    </row>
    <row r="756" ht="13.5" customHeight="1">
      <c r="N756" s="365"/>
    </row>
    <row r="757" ht="13.5" customHeight="1">
      <c r="N757" s="365"/>
    </row>
    <row r="758" ht="13.5" customHeight="1">
      <c r="N758" s="365"/>
    </row>
    <row r="759" ht="13.5" customHeight="1">
      <c r="N759" s="365"/>
    </row>
    <row r="760" ht="13.5" customHeight="1">
      <c r="N760" s="365"/>
    </row>
    <row r="761" ht="13.5" customHeight="1">
      <c r="N761" s="365"/>
    </row>
    <row r="762" ht="13.5" customHeight="1">
      <c r="N762" s="365"/>
    </row>
    <row r="763" ht="13.5" customHeight="1">
      <c r="N763" s="365"/>
    </row>
    <row r="764" ht="13.5" customHeight="1">
      <c r="N764" s="365"/>
    </row>
    <row r="765" ht="13.5" customHeight="1">
      <c r="N765" s="365"/>
    </row>
    <row r="766" ht="13.5" customHeight="1">
      <c r="N766" s="365"/>
    </row>
    <row r="767" ht="13.5" customHeight="1">
      <c r="N767" s="365"/>
    </row>
    <row r="768" ht="13.5" customHeight="1">
      <c r="N768" s="365"/>
    </row>
    <row r="769" ht="13.5" customHeight="1">
      <c r="N769" s="365"/>
    </row>
    <row r="770" ht="13.5" customHeight="1">
      <c r="N770" s="365"/>
    </row>
    <row r="771" ht="13.5" customHeight="1">
      <c r="N771" s="365"/>
    </row>
    <row r="772" ht="13.5" customHeight="1">
      <c r="N772" s="365"/>
    </row>
    <row r="773" ht="13.5" customHeight="1">
      <c r="N773" s="365"/>
    </row>
    <row r="774" ht="13.5" customHeight="1">
      <c r="N774" s="365"/>
    </row>
    <row r="775" ht="13.5" customHeight="1">
      <c r="N775" s="365"/>
    </row>
    <row r="776" ht="13.5" customHeight="1">
      <c r="N776" s="365"/>
    </row>
    <row r="777" ht="13.5" customHeight="1">
      <c r="N777" s="365"/>
    </row>
    <row r="778" ht="13.5" customHeight="1">
      <c r="N778" s="365"/>
    </row>
    <row r="779" ht="13.5" customHeight="1">
      <c r="N779" s="365"/>
    </row>
    <row r="780" ht="13.5" customHeight="1">
      <c r="N780" s="365"/>
    </row>
    <row r="781" ht="13.5" customHeight="1">
      <c r="N781" s="365"/>
    </row>
    <row r="782" ht="13.5" customHeight="1">
      <c r="N782" s="365"/>
    </row>
    <row r="783" ht="13.5" customHeight="1">
      <c r="N783" s="365"/>
    </row>
    <row r="784" ht="13.5" customHeight="1">
      <c r="N784" s="365"/>
    </row>
    <row r="785" ht="13.5" customHeight="1">
      <c r="N785" s="365"/>
    </row>
    <row r="786" ht="13.5" customHeight="1">
      <c r="N786" s="365"/>
    </row>
    <row r="787" ht="13.5" customHeight="1">
      <c r="N787" s="365"/>
    </row>
    <row r="788" ht="13.5" customHeight="1">
      <c r="N788" s="365"/>
    </row>
    <row r="789" ht="13.5" customHeight="1">
      <c r="N789" s="365"/>
    </row>
    <row r="790" ht="13.5" customHeight="1">
      <c r="N790" s="365"/>
    </row>
    <row r="791" ht="13.5" customHeight="1">
      <c r="N791" s="365"/>
    </row>
    <row r="792" ht="13.5" customHeight="1">
      <c r="N792" s="365"/>
    </row>
    <row r="793" ht="13.5" customHeight="1">
      <c r="N793" s="365"/>
    </row>
    <row r="794" ht="13.5" customHeight="1">
      <c r="N794" s="365"/>
    </row>
    <row r="795" ht="13.5" customHeight="1">
      <c r="N795" s="365"/>
    </row>
    <row r="796" ht="13.5" customHeight="1">
      <c r="N796" s="365"/>
    </row>
    <row r="797" ht="13.5" customHeight="1">
      <c r="N797" s="365"/>
    </row>
    <row r="798" ht="13.5" customHeight="1">
      <c r="N798" s="365"/>
    </row>
    <row r="799" ht="13.5" customHeight="1">
      <c r="N799" s="365"/>
    </row>
    <row r="800" ht="13.5" customHeight="1">
      <c r="N800" s="365"/>
    </row>
    <row r="801" ht="13.5" customHeight="1">
      <c r="N801" s="365"/>
    </row>
    <row r="802" ht="13.5" customHeight="1">
      <c r="N802" s="365"/>
    </row>
    <row r="803" ht="13.5" customHeight="1">
      <c r="N803" s="365"/>
    </row>
    <row r="804" ht="13.5" customHeight="1">
      <c r="N804" s="365"/>
    </row>
    <row r="805" ht="13.5" customHeight="1">
      <c r="N805" s="365"/>
    </row>
    <row r="806" ht="13.5" customHeight="1">
      <c r="N806" s="365"/>
    </row>
    <row r="807" ht="13.5" customHeight="1">
      <c r="N807" s="365"/>
    </row>
    <row r="808" ht="13.5" customHeight="1">
      <c r="N808" s="365"/>
    </row>
    <row r="809" ht="13.5" customHeight="1">
      <c r="N809" s="365"/>
    </row>
    <row r="810" ht="13.5" customHeight="1">
      <c r="N810" s="365"/>
    </row>
    <row r="811" ht="13.5" customHeight="1">
      <c r="N811" s="365"/>
    </row>
    <row r="812" ht="13.5" customHeight="1">
      <c r="N812" s="365"/>
    </row>
    <row r="813" ht="13.5" customHeight="1">
      <c r="N813" s="365"/>
    </row>
    <row r="814" ht="13.5" customHeight="1">
      <c r="N814" s="365"/>
    </row>
    <row r="815" ht="13.5" customHeight="1">
      <c r="N815" s="365"/>
    </row>
    <row r="816" ht="13.5" customHeight="1">
      <c r="N816" s="365"/>
    </row>
    <row r="817" ht="13.5" customHeight="1">
      <c r="N817" s="365"/>
    </row>
    <row r="818" ht="13.5" customHeight="1">
      <c r="N818" s="365"/>
    </row>
    <row r="819" ht="13.5" customHeight="1">
      <c r="N819" s="365"/>
    </row>
    <row r="820" ht="13.5" customHeight="1">
      <c r="N820" s="365"/>
    </row>
    <row r="821" ht="13.5" customHeight="1">
      <c r="N821" s="365"/>
    </row>
    <row r="822" ht="13.5" customHeight="1">
      <c r="N822" s="365"/>
    </row>
    <row r="823" ht="13.5" customHeight="1">
      <c r="N823" s="365"/>
    </row>
    <row r="824" ht="13.5" customHeight="1">
      <c r="N824" s="365"/>
    </row>
    <row r="825" ht="13.5" customHeight="1">
      <c r="N825" s="365"/>
    </row>
    <row r="826" ht="13.5" customHeight="1">
      <c r="N826" s="365"/>
    </row>
    <row r="827" ht="13.5" customHeight="1">
      <c r="N827" s="365"/>
    </row>
    <row r="828" ht="13.5" customHeight="1">
      <c r="N828" s="365"/>
    </row>
    <row r="829" ht="13.5" customHeight="1">
      <c r="N829" s="365"/>
    </row>
    <row r="830" ht="13.5" customHeight="1">
      <c r="N830" s="365"/>
    </row>
    <row r="831" ht="13.5" customHeight="1">
      <c r="N831" s="365"/>
    </row>
    <row r="832" ht="13.5" customHeight="1">
      <c r="N832" s="365"/>
    </row>
    <row r="833" ht="13.5" customHeight="1">
      <c r="N833" s="365"/>
    </row>
    <row r="834" ht="13.5" customHeight="1">
      <c r="N834" s="365"/>
    </row>
    <row r="835" ht="13.5" customHeight="1">
      <c r="N835" s="365"/>
    </row>
    <row r="836" ht="13.5" customHeight="1">
      <c r="N836" s="365"/>
    </row>
    <row r="837" ht="13.5" customHeight="1">
      <c r="N837" s="365"/>
    </row>
    <row r="838" ht="13.5" customHeight="1">
      <c r="N838" s="365"/>
    </row>
    <row r="839" ht="13.5" customHeight="1">
      <c r="N839" s="365"/>
    </row>
    <row r="840" ht="13.5" customHeight="1">
      <c r="N840" s="365"/>
    </row>
    <row r="841" ht="13.5" customHeight="1">
      <c r="N841" s="365"/>
    </row>
    <row r="842" ht="13.5" customHeight="1">
      <c r="N842" s="365"/>
    </row>
    <row r="843" ht="13.5" customHeight="1">
      <c r="N843" s="365"/>
    </row>
    <row r="844" ht="13.5" customHeight="1">
      <c r="N844" s="365"/>
    </row>
    <row r="845" ht="13.5" customHeight="1">
      <c r="N845" s="365"/>
    </row>
    <row r="846" ht="13.5" customHeight="1">
      <c r="N846" s="365"/>
    </row>
    <row r="847" ht="13.5" customHeight="1">
      <c r="N847" s="365"/>
    </row>
    <row r="848" ht="13.5" customHeight="1">
      <c r="N848" s="365"/>
    </row>
    <row r="849" ht="13.5" customHeight="1">
      <c r="N849" s="365"/>
    </row>
    <row r="850" ht="13.5" customHeight="1">
      <c r="N850" s="365"/>
    </row>
    <row r="851" ht="13.5" customHeight="1">
      <c r="N851" s="365"/>
    </row>
    <row r="852" ht="13.5" customHeight="1">
      <c r="N852" s="365"/>
    </row>
    <row r="853" ht="13.5" customHeight="1">
      <c r="N853" s="365"/>
    </row>
    <row r="854" ht="13.5" customHeight="1">
      <c r="N854" s="365"/>
    </row>
    <row r="855" ht="13.5" customHeight="1">
      <c r="N855" s="365"/>
    </row>
    <row r="856" ht="13.5" customHeight="1">
      <c r="N856" s="365"/>
    </row>
    <row r="857" ht="13.5" customHeight="1">
      <c r="N857" s="365"/>
    </row>
    <row r="858" ht="13.5" customHeight="1">
      <c r="N858" s="365"/>
    </row>
    <row r="859" ht="13.5" customHeight="1">
      <c r="N859" s="365"/>
    </row>
    <row r="860" ht="13.5" customHeight="1">
      <c r="N860" s="365"/>
    </row>
    <row r="861" ht="13.5" customHeight="1">
      <c r="N861" s="365"/>
    </row>
    <row r="862" ht="13.5" customHeight="1">
      <c r="N862" s="365"/>
    </row>
    <row r="863" ht="13.5" customHeight="1">
      <c r="N863" s="365"/>
    </row>
    <row r="864" ht="13.5" customHeight="1">
      <c r="N864" s="365"/>
    </row>
    <row r="865" ht="13.5" customHeight="1">
      <c r="N865" s="365"/>
    </row>
    <row r="866" ht="13.5" customHeight="1">
      <c r="N866" s="365"/>
    </row>
    <row r="867" ht="13.5" customHeight="1">
      <c r="N867" s="365"/>
    </row>
    <row r="868" ht="13.5" customHeight="1">
      <c r="N868" s="365"/>
    </row>
    <row r="869" ht="13.5" customHeight="1">
      <c r="N869" s="365"/>
    </row>
    <row r="870" ht="13.5" customHeight="1">
      <c r="N870" s="365"/>
    </row>
    <row r="871" ht="13.5" customHeight="1">
      <c r="N871" s="365"/>
    </row>
    <row r="872" ht="13.5" customHeight="1">
      <c r="N872" s="365"/>
    </row>
    <row r="873" ht="13.5" customHeight="1">
      <c r="N873" s="365"/>
    </row>
    <row r="874" ht="13.5" customHeight="1">
      <c r="N874" s="365"/>
    </row>
    <row r="875" ht="13.5" customHeight="1">
      <c r="N875" s="365"/>
    </row>
    <row r="876" ht="13.5" customHeight="1">
      <c r="N876" s="365"/>
    </row>
    <row r="877" ht="13.5" customHeight="1">
      <c r="N877" s="365"/>
    </row>
    <row r="878" ht="13.5" customHeight="1">
      <c r="N878" s="365"/>
    </row>
    <row r="879" ht="13.5" customHeight="1">
      <c r="N879" s="365"/>
    </row>
    <row r="880" ht="13.5" customHeight="1">
      <c r="N880" s="365"/>
    </row>
    <row r="881" ht="13.5" customHeight="1">
      <c r="N881" s="365"/>
    </row>
    <row r="882" ht="13.5" customHeight="1">
      <c r="N882" s="365"/>
    </row>
    <row r="883" ht="13.5" customHeight="1">
      <c r="N883" s="365"/>
    </row>
    <row r="884" ht="13.5" customHeight="1">
      <c r="N884" s="365"/>
    </row>
    <row r="885" ht="13.5" customHeight="1">
      <c r="N885" s="365"/>
    </row>
    <row r="886" ht="13.5" customHeight="1">
      <c r="N886" s="365"/>
    </row>
    <row r="887" ht="13.5" customHeight="1">
      <c r="N887" s="365"/>
    </row>
    <row r="888" ht="13.5" customHeight="1">
      <c r="N888" s="365"/>
    </row>
    <row r="889" ht="13.5" customHeight="1">
      <c r="N889" s="365"/>
    </row>
    <row r="890" ht="13.5" customHeight="1">
      <c r="N890" s="365"/>
    </row>
    <row r="891" ht="13.5" customHeight="1">
      <c r="N891" s="365"/>
    </row>
    <row r="892" ht="13.5" customHeight="1">
      <c r="N892" s="365"/>
    </row>
    <row r="893" ht="13.5" customHeight="1">
      <c r="N893" s="365"/>
    </row>
    <row r="894" ht="13.5" customHeight="1">
      <c r="N894" s="365"/>
    </row>
    <row r="895" ht="13.5" customHeight="1">
      <c r="N895" s="365"/>
    </row>
    <row r="896" ht="13.5" customHeight="1">
      <c r="N896" s="365"/>
    </row>
    <row r="897" ht="13.5" customHeight="1">
      <c r="N897" s="365"/>
    </row>
    <row r="898" ht="13.5" customHeight="1">
      <c r="N898" s="365"/>
    </row>
    <row r="899" ht="13.5" customHeight="1">
      <c r="N899" s="365"/>
    </row>
    <row r="900" ht="13.5" customHeight="1">
      <c r="N900" s="365"/>
    </row>
    <row r="901" ht="13.5" customHeight="1">
      <c r="N901" s="365"/>
    </row>
    <row r="902" ht="13.5" customHeight="1">
      <c r="N902" s="365"/>
    </row>
    <row r="903" ht="13.5" customHeight="1">
      <c r="N903" s="365"/>
    </row>
    <row r="904" ht="13.5" customHeight="1">
      <c r="N904" s="365"/>
    </row>
    <row r="905" ht="13.5" customHeight="1">
      <c r="N905" s="365"/>
    </row>
    <row r="906" ht="13.5" customHeight="1">
      <c r="N906" s="365"/>
    </row>
    <row r="907" ht="13.5" customHeight="1">
      <c r="N907" s="365"/>
    </row>
    <row r="908" ht="13.5" customHeight="1">
      <c r="N908" s="365"/>
    </row>
    <row r="909" ht="13.5" customHeight="1">
      <c r="N909" s="365"/>
    </row>
    <row r="910" ht="13.5" customHeight="1">
      <c r="N910" s="365"/>
    </row>
    <row r="911" ht="13.5" customHeight="1">
      <c r="N911" s="365"/>
    </row>
    <row r="912" ht="13.5" customHeight="1">
      <c r="N912" s="365"/>
    </row>
    <row r="913" ht="13.5" customHeight="1">
      <c r="N913" s="365"/>
    </row>
    <row r="914" ht="13.5" customHeight="1">
      <c r="N914" s="365"/>
    </row>
    <row r="915" ht="13.5" customHeight="1">
      <c r="N915" s="365"/>
    </row>
    <row r="916" ht="13.5" customHeight="1">
      <c r="N916" s="365"/>
    </row>
    <row r="917" ht="13.5" customHeight="1">
      <c r="N917" s="365"/>
    </row>
    <row r="918" ht="13.5" customHeight="1">
      <c r="N918" s="365"/>
    </row>
    <row r="919" ht="13.5" customHeight="1">
      <c r="N919" s="365"/>
    </row>
    <row r="920" ht="13.5" customHeight="1">
      <c r="N920" s="365"/>
    </row>
    <row r="921" ht="13.5" customHeight="1">
      <c r="N921" s="365"/>
    </row>
    <row r="922" ht="13.5" customHeight="1">
      <c r="N922" s="365"/>
    </row>
    <row r="923" ht="13.5" customHeight="1">
      <c r="N923" s="365"/>
    </row>
    <row r="924" ht="13.5" customHeight="1">
      <c r="N924" s="365"/>
    </row>
    <row r="925" ht="13.5" customHeight="1">
      <c r="N925" s="365"/>
    </row>
    <row r="926" ht="13.5" customHeight="1">
      <c r="N926" s="365"/>
    </row>
    <row r="927" ht="13.5" customHeight="1">
      <c r="N927" s="365"/>
    </row>
    <row r="928" ht="13.5" customHeight="1">
      <c r="N928" s="365"/>
    </row>
    <row r="929" ht="13.5" customHeight="1">
      <c r="N929" s="365"/>
    </row>
    <row r="930" ht="13.5" customHeight="1">
      <c r="N930" s="365"/>
    </row>
    <row r="931" ht="13.5" customHeight="1">
      <c r="N931" s="365"/>
    </row>
    <row r="932" ht="13.5" customHeight="1">
      <c r="N932" s="365"/>
    </row>
    <row r="933" ht="13.5" customHeight="1">
      <c r="N933" s="365"/>
    </row>
    <row r="934" ht="13.5" customHeight="1">
      <c r="N934" s="365"/>
    </row>
    <row r="935" ht="13.5" customHeight="1">
      <c r="N935" s="365"/>
    </row>
    <row r="936" ht="13.5" customHeight="1">
      <c r="N936" s="365"/>
    </row>
    <row r="937" ht="13.5" customHeight="1">
      <c r="N937" s="365"/>
    </row>
    <row r="938" ht="13.5" customHeight="1">
      <c r="N938" s="365"/>
    </row>
    <row r="939" ht="13.5" customHeight="1">
      <c r="N939" s="365"/>
    </row>
    <row r="940" ht="13.5" customHeight="1">
      <c r="N940" s="365"/>
    </row>
    <row r="941" ht="13.5" customHeight="1">
      <c r="N941" s="365"/>
    </row>
    <row r="942" ht="13.5" customHeight="1">
      <c r="N942" s="365"/>
    </row>
    <row r="943" ht="13.5" customHeight="1">
      <c r="N943" s="365"/>
    </row>
    <row r="944" ht="13.5" customHeight="1">
      <c r="N944" s="365"/>
    </row>
    <row r="945" ht="13.5" customHeight="1">
      <c r="N945" s="365"/>
    </row>
    <row r="946" ht="13.5" customHeight="1">
      <c r="N946" s="365"/>
    </row>
    <row r="947" ht="13.5" customHeight="1">
      <c r="N947" s="365"/>
    </row>
    <row r="948" ht="13.5" customHeight="1">
      <c r="N948" s="365"/>
    </row>
    <row r="949" ht="13.5" customHeight="1">
      <c r="N949" s="365"/>
    </row>
    <row r="950" ht="13.5" customHeight="1">
      <c r="N950" s="365"/>
    </row>
    <row r="951" ht="13.5" customHeight="1">
      <c r="N951" s="365"/>
    </row>
    <row r="952" ht="13.5" customHeight="1">
      <c r="N952" s="365"/>
    </row>
    <row r="953" ht="13.5" customHeight="1">
      <c r="N953" s="365"/>
    </row>
    <row r="954" ht="13.5" customHeight="1">
      <c r="N954" s="365"/>
    </row>
    <row r="955" ht="13.5" customHeight="1">
      <c r="N955" s="365"/>
    </row>
    <row r="956" ht="13.5" customHeight="1">
      <c r="N956" s="365"/>
    </row>
    <row r="957" ht="13.5" customHeight="1">
      <c r="N957" s="365"/>
    </row>
    <row r="958" ht="13.5" customHeight="1">
      <c r="N958" s="365"/>
    </row>
    <row r="959" ht="13.5" customHeight="1">
      <c r="N959" s="365"/>
    </row>
    <row r="960" ht="13.5" customHeight="1">
      <c r="N960" s="365"/>
    </row>
    <row r="961" ht="13.5" customHeight="1">
      <c r="N961" s="365"/>
    </row>
    <row r="962" ht="13.5" customHeight="1">
      <c r="N962" s="365"/>
    </row>
    <row r="963" ht="13.5" customHeight="1">
      <c r="N963" s="365"/>
    </row>
    <row r="964" ht="13.5" customHeight="1">
      <c r="N964" s="365"/>
    </row>
    <row r="965" ht="13.5" customHeight="1">
      <c r="N965" s="365"/>
    </row>
    <row r="966" ht="13.5" customHeight="1">
      <c r="N966" s="365"/>
    </row>
    <row r="967" ht="13.5" customHeight="1">
      <c r="N967" s="365"/>
    </row>
    <row r="968" ht="13.5" customHeight="1">
      <c r="N968" s="365"/>
    </row>
    <row r="969" ht="13.5" customHeight="1">
      <c r="N969" s="365"/>
    </row>
    <row r="970" ht="13.5" customHeight="1">
      <c r="N970" s="365"/>
    </row>
    <row r="971" ht="13.5" customHeight="1">
      <c r="N971" s="365"/>
    </row>
    <row r="972" ht="13.5" customHeight="1">
      <c r="N972" s="365"/>
    </row>
    <row r="973" ht="13.5" customHeight="1">
      <c r="N973" s="365"/>
    </row>
    <row r="974" ht="13.5" customHeight="1">
      <c r="N974" s="365"/>
    </row>
    <row r="975" ht="13.5" customHeight="1">
      <c r="N975" s="365"/>
    </row>
    <row r="976" ht="13.5" customHeight="1">
      <c r="N976" s="365"/>
    </row>
    <row r="977" ht="13.5" customHeight="1">
      <c r="N977" s="365"/>
    </row>
    <row r="978" ht="13.5" customHeight="1">
      <c r="N978" s="365"/>
    </row>
    <row r="979" ht="13.5" customHeight="1">
      <c r="N979" s="365"/>
    </row>
    <row r="980" ht="13.5" customHeight="1">
      <c r="N980" s="365"/>
    </row>
    <row r="981" ht="13.5" customHeight="1">
      <c r="N981" s="365"/>
    </row>
    <row r="982" ht="13.5" customHeight="1">
      <c r="N982" s="365"/>
    </row>
    <row r="983" ht="13.5" customHeight="1">
      <c r="N983" s="365"/>
    </row>
    <row r="984" ht="13.5" customHeight="1">
      <c r="N984" s="365"/>
    </row>
    <row r="985" ht="13.5" customHeight="1">
      <c r="N985" s="365"/>
    </row>
    <row r="986" ht="13.5" customHeight="1">
      <c r="N986" s="365"/>
    </row>
    <row r="987" ht="13.5" customHeight="1">
      <c r="N987" s="365"/>
    </row>
    <row r="988" ht="13.5" customHeight="1">
      <c r="N988" s="365"/>
    </row>
    <row r="989" ht="13.5" customHeight="1">
      <c r="N989" s="365"/>
    </row>
    <row r="990" ht="13.5" customHeight="1">
      <c r="N990" s="365"/>
    </row>
    <row r="991" ht="13.5" customHeight="1">
      <c r="N991" s="365"/>
    </row>
    <row r="992" ht="13.5" customHeight="1">
      <c r="N992" s="365"/>
    </row>
    <row r="993" ht="13.5" customHeight="1">
      <c r="N993" s="365"/>
    </row>
    <row r="994" ht="13.5" customHeight="1">
      <c r="N994" s="365"/>
    </row>
    <row r="995" ht="13.5" customHeight="1">
      <c r="N995" s="365"/>
    </row>
    <row r="996" ht="13.5" customHeight="1">
      <c r="N996" s="365"/>
    </row>
    <row r="997" ht="13.5" customHeight="1">
      <c r="N997" s="365"/>
    </row>
    <row r="998" ht="13.5" customHeight="1">
      <c r="N998" s="365"/>
    </row>
    <row r="999" ht="13.5" customHeight="1">
      <c r="N999" s="365"/>
    </row>
    <row r="1000" ht="13.5" customHeight="1">
      <c r="N1000" s="365"/>
    </row>
  </sheetData>
  <mergeCells count="2">
    <mergeCell ref="A79:D79"/>
    <mergeCell ref="O79:R7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3.0"/>
    <col customWidth="1" min="3" max="3" width="20.14"/>
    <col customWidth="1" min="4" max="4" width="3.0"/>
    <col customWidth="1" min="5" max="5" width="17.43"/>
    <col customWidth="1" min="6" max="6" width="11.0"/>
    <col customWidth="1" min="7" max="7" width="16.43"/>
    <col customWidth="1" min="8" max="8" width="11.0"/>
    <col customWidth="1" min="9" max="9" width="13.43"/>
    <col customWidth="1" min="10" max="26" width="8.0"/>
  </cols>
  <sheetData>
    <row r="1" ht="13.5" customHeight="1"/>
    <row r="2" ht="13.5" customHeight="1"/>
    <row r="3" ht="15.0" customHeight="1">
      <c r="A3" s="105" t="s">
        <v>212</v>
      </c>
      <c r="B3" s="105"/>
      <c r="C3" s="105"/>
      <c r="D3" s="105"/>
      <c r="E3" s="105"/>
      <c r="F3" s="105"/>
    </row>
    <row r="4" ht="13.5" customHeight="1"/>
    <row r="5" ht="15.0" customHeight="1">
      <c r="A5" s="377" t="s">
        <v>213</v>
      </c>
      <c r="B5" s="377"/>
      <c r="C5" s="378" t="s">
        <v>214</v>
      </c>
      <c r="E5" s="379">
        <v>44927.0</v>
      </c>
      <c r="F5" s="378" t="s">
        <v>215</v>
      </c>
      <c r="G5" s="380">
        <v>45291.0</v>
      </c>
    </row>
    <row r="6" ht="15.0" customHeight="1">
      <c r="A6" s="105" t="s">
        <v>216</v>
      </c>
      <c r="B6" s="105"/>
      <c r="C6" s="378" t="s">
        <v>217</v>
      </c>
      <c r="E6" s="379">
        <v>45200.0</v>
      </c>
      <c r="F6" s="378" t="s">
        <v>218</v>
      </c>
      <c r="G6" s="380">
        <v>45291.0</v>
      </c>
    </row>
    <row r="7" ht="15.0" customHeight="1">
      <c r="A7" s="68" t="s">
        <v>219</v>
      </c>
      <c r="B7" s="68"/>
      <c r="E7" s="381">
        <f t="shared" ref="E7:E8" si="1">G5-E5</f>
        <v>364</v>
      </c>
      <c r="G7" s="382">
        <f t="shared" ref="G7:G8" si="2">E7/30</f>
        <v>12.13333333</v>
      </c>
    </row>
    <row r="8" ht="15.0" customHeight="1">
      <c r="A8" s="68" t="s">
        <v>220</v>
      </c>
      <c r="B8" s="68"/>
      <c r="C8" s="36" t="s">
        <v>36</v>
      </c>
      <c r="E8" s="383">
        <f t="shared" si="1"/>
        <v>91</v>
      </c>
      <c r="G8" s="382">
        <f t="shared" si="2"/>
        <v>3.033333333</v>
      </c>
    </row>
    <row r="9" ht="15.0" customHeight="1">
      <c r="A9" s="68" t="s">
        <v>221</v>
      </c>
      <c r="B9" s="68"/>
      <c r="C9" s="384">
        <f>Angebotspaket!H30+Betriebskosten!I23</f>
        <v>10001.20432</v>
      </c>
      <c r="F9" s="385"/>
    </row>
    <row r="10" ht="15.0" customHeight="1">
      <c r="A10" s="68" t="s">
        <v>222</v>
      </c>
      <c r="B10" s="68"/>
      <c r="C10" s="384">
        <v>72.0</v>
      </c>
      <c r="F10" s="385"/>
    </row>
    <row r="11" ht="13.5" customHeight="1">
      <c r="A11" s="68" t="s">
        <v>223</v>
      </c>
      <c r="B11" s="68"/>
      <c r="F11" s="385"/>
    </row>
    <row r="12" ht="15.75" customHeight="1">
      <c r="A12" s="68" t="s">
        <v>224</v>
      </c>
      <c r="B12" s="68"/>
      <c r="C12" s="386">
        <f>C10/C9</f>
        <v>0.007199132992</v>
      </c>
      <c r="E12" s="36" t="s">
        <v>225</v>
      </c>
      <c r="F12" s="385">
        <v>25.0</v>
      </c>
    </row>
    <row r="13" ht="15.0" customHeight="1">
      <c r="A13" s="68" t="s">
        <v>226</v>
      </c>
      <c r="F13" s="385"/>
    </row>
    <row r="14" ht="15.0" customHeight="1">
      <c r="A14" s="378" t="s">
        <v>227</v>
      </c>
      <c r="B14" s="387"/>
      <c r="C14" s="378" t="s">
        <v>228</v>
      </c>
      <c r="D14" s="385"/>
      <c r="E14" s="378" t="s">
        <v>229</v>
      </c>
      <c r="F14" s="378"/>
      <c r="G14" s="378" t="s">
        <v>230</v>
      </c>
      <c r="H14" s="378"/>
      <c r="I14" s="378" t="s">
        <v>231</v>
      </c>
    </row>
    <row r="15" ht="15.75" customHeight="1">
      <c r="A15" s="388" t="s">
        <v>232</v>
      </c>
      <c r="C15" s="81" t="s">
        <v>233</v>
      </c>
      <c r="E15" s="80">
        <v>13000.0</v>
      </c>
      <c r="G15" s="36" t="s">
        <v>234</v>
      </c>
      <c r="I15" s="80">
        <v>1500.0</v>
      </c>
    </row>
    <row r="16" ht="16.5" customHeight="1">
      <c r="A16" s="388" t="s">
        <v>235</v>
      </c>
      <c r="C16" s="81" t="s">
        <v>233</v>
      </c>
      <c r="E16" s="80">
        <v>2500.0</v>
      </c>
      <c r="G16" s="36" t="s">
        <v>234</v>
      </c>
      <c r="I16" s="80">
        <v>290.0</v>
      </c>
    </row>
    <row r="17" ht="16.5" customHeight="1">
      <c r="A17" s="388" t="s">
        <v>236</v>
      </c>
      <c r="C17" s="81" t="s">
        <v>237</v>
      </c>
      <c r="E17" s="80">
        <v>0.0</v>
      </c>
      <c r="I17" s="80">
        <v>0.0</v>
      </c>
    </row>
    <row r="18" ht="16.5" customHeight="1">
      <c r="A18" s="388" t="s">
        <v>238</v>
      </c>
      <c r="C18" s="81" t="s">
        <v>239</v>
      </c>
      <c r="E18" s="80">
        <v>500.0</v>
      </c>
      <c r="G18" s="36">
        <f>C12</f>
        <v>0.007199132992</v>
      </c>
      <c r="I18" s="80">
        <f t="shared" ref="I18:I21" si="3">E18*G18</f>
        <v>3.599566496</v>
      </c>
    </row>
    <row r="19" ht="16.5" customHeight="1">
      <c r="A19" s="388" t="s">
        <v>240</v>
      </c>
      <c r="C19" s="81" t="s">
        <v>239</v>
      </c>
      <c r="E19" s="80">
        <v>600.0</v>
      </c>
      <c r="G19" s="36">
        <f>C12</f>
        <v>0.007199132992</v>
      </c>
      <c r="I19" s="80">
        <f t="shared" si="3"/>
        <v>4.319479795</v>
      </c>
    </row>
    <row r="20" ht="16.5" customHeight="1">
      <c r="A20" s="388" t="s">
        <v>241</v>
      </c>
      <c r="C20" s="81" t="s">
        <v>239</v>
      </c>
      <c r="E20" s="80">
        <v>2100.0</v>
      </c>
      <c r="G20" s="36">
        <f>C12</f>
        <v>0.007199132992</v>
      </c>
      <c r="I20" s="80">
        <f t="shared" si="3"/>
        <v>15.11817928</v>
      </c>
    </row>
    <row r="21" ht="16.5" customHeight="1">
      <c r="A21" s="388" t="s">
        <v>242</v>
      </c>
      <c r="C21" s="81" t="s">
        <v>239</v>
      </c>
      <c r="E21" s="80">
        <v>1200.0</v>
      </c>
      <c r="G21" s="36">
        <f>C12</f>
        <v>0.007199132992</v>
      </c>
      <c r="I21" s="80">
        <f t="shared" si="3"/>
        <v>8.63895959</v>
      </c>
    </row>
    <row r="22" ht="16.5" customHeight="1">
      <c r="A22" s="388" t="s">
        <v>243</v>
      </c>
      <c r="C22" s="81" t="s">
        <v>244</v>
      </c>
      <c r="E22" s="80">
        <v>864.0</v>
      </c>
      <c r="G22" s="36">
        <v>1.0</v>
      </c>
      <c r="I22" s="80">
        <f>E22/F12*C12</f>
        <v>0.2488020362</v>
      </c>
    </row>
    <row r="23" ht="16.5" customHeight="1">
      <c r="A23" s="388" t="s">
        <v>245</v>
      </c>
      <c r="C23" s="81" t="s">
        <v>239</v>
      </c>
      <c r="E23" s="80">
        <v>1000.0</v>
      </c>
      <c r="G23" s="36">
        <v>0.007204323</v>
      </c>
      <c r="I23" s="80">
        <f t="shared" ref="I23:I26" si="4">E23*G23</f>
        <v>7.204323</v>
      </c>
    </row>
    <row r="24" ht="16.5" customHeight="1">
      <c r="A24" s="388" t="s">
        <v>246</v>
      </c>
      <c r="C24" s="81" t="s">
        <v>239</v>
      </c>
      <c r="E24" s="80">
        <v>280.0</v>
      </c>
      <c r="G24" s="36">
        <v>0.007204323</v>
      </c>
      <c r="I24" s="80">
        <f t="shared" si="4"/>
        <v>2.01721044</v>
      </c>
    </row>
    <row r="25" ht="16.5" customHeight="1">
      <c r="A25" s="388" t="s">
        <v>247</v>
      </c>
      <c r="C25" s="81" t="s">
        <v>239</v>
      </c>
      <c r="E25" s="80">
        <v>450.0</v>
      </c>
      <c r="G25" s="36">
        <v>0.007204323</v>
      </c>
      <c r="I25" s="80">
        <f t="shared" si="4"/>
        <v>3.24194535</v>
      </c>
    </row>
    <row r="26" ht="16.5" customHeight="1">
      <c r="A26" s="388" t="s">
        <v>248</v>
      </c>
      <c r="C26" s="81" t="s">
        <v>239</v>
      </c>
      <c r="E26" s="80">
        <v>250.0</v>
      </c>
      <c r="G26" s="36">
        <v>0.007204323</v>
      </c>
      <c r="I26" s="80">
        <f t="shared" si="4"/>
        <v>1.80108075</v>
      </c>
    </row>
    <row r="27" ht="16.5" customHeight="1">
      <c r="A27" s="388" t="s">
        <v>249</v>
      </c>
      <c r="C27" s="81" t="s">
        <v>239</v>
      </c>
      <c r="E27" s="80">
        <v>150.0</v>
      </c>
      <c r="G27" s="36">
        <v>0.007204323</v>
      </c>
      <c r="I27" s="80">
        <f>G27*E27</f>
        <v>1.08064845</v>
      </c>
    </row>
    <row r="28" ht="16.5" customHeight="1">
      <c r="A28" s="388" t="s">
        <v>250</v>
      </c>
      <c r="C28" s="81" t="s">
        <v>239</v>
      </c>
      <c r="E28" s="80">
        <v>900.0</v>
      </c>
      <c r="G28" s="36">
        <v>0.007204323</v>
      </c>
      <c r="I28" s="80">
        <f>E28*G28</f>
        <v>6.4838907</v>
      </c>
    </row>
    <row r="29" ht="15.0" customHeight="1">
      <c r="E29" s="80"/>
      <c r="I29" s="80"/>
    </row>
    <row r="30" ht="13.5" customHeight="1">
      <c r="E30" s="80"/>
      <c r="I30" s="80"/>
    </row>
    <row r="31" ht="13.5" customHeight="1">
      <c r="E31" s="80"/>
      <c r="I31" s="80"/>
    </row>
    <row r="32" ht="15.75" customHeight="1">
      <c r="A32" s="105" t="s">
        <v>251</v>
      </c>
      <c r="B32" s="105"/>
      <c r="C32" s="105"/>
      <c r="D32" s="105"/>
      <c r="E32" s="103">
        <f>SUM(E15:E28)</f>
        <v>23794</v>
      </c>
      <c r="F32" s="105"/>
      <c r="G32" s="105" t="s">
        <v>252</v>
      </c>
      <c r="H32" s="105"/>
      <c r="I32" s="389">
        <f>SUM(I15:I28)</f>
        <v>1843.754086</v>
      </c>
    </row>
    <row r="33" ht="15.0" customHeight="1">
      <c r="G33" s="390" t="s">
        <v>253</v>
      </c>
      <c r="H33" s="391"/>
      <c r="I33" s="392">
        <v>1750.0</v>
      </c>
    </row>
    <row r="34" ht="13.5" customHeight="1">
      <c r="I34" s="392"/>
    </row>
    <row r="35" ht="15.75" customHeight="1">
      <c r="G35" s="393" t="s">
        <v>254</v>
      </c>
      <c r="H35" s="4"/>
      <c r="I35" s="394">
        <f>I33-I32</f>
        <v>-93.75408589</v>
      </c>
    </row>
    <row r="36" ht="15.0" customHeight="1"/>
    <row r="37" ht="13.5" customHeight="1"/>
    <row r="38" ht="13.5" customHeight="1">
      <c r="A38" s="36" t="s">
        <v>255</v>
      </c>
    </row>
    <row r="39" ht="13.5" customHeight="1">
      <c r="A39" s="36" t="s">
        <v>256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G33:H33"/>
    <mergeCell ref="G35:H3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33.29"/>
    <col customWidth="1" min="4" max="4" width="29.86"/>
    <col customWidth="1" min="5" max="5" width="24.0"/>
    <col customWidth="1" min="6" max="6" width="16.0"/>
    <col customWidth="1" min="7" max="7" width="21.29"/>
    <col customWidth="1" min="8" max="8" width="14.86"/>
    <col customWidth="1" min="9" max="9" width="17.43"/>
    <col customWidth="1" min="10" max="10" width="19.0"/>
    <col customWidth="1" min="11" max="11" width="34.43"/>
    <col customWidth="1" min="12" max="26" width="8.0"/>
  </cols>
  <sheetData>
    <row r="1" ht="13.5" customHeight="1">
      <c r="A1" s="87" t="s">
        <v>257</v>
      </c>
      <c r="D1" s="395"/>
    </row>
    <row r="2" ht="13.5" customHeight="1">
      <c r="A2" s="87" t="s">
        <v>258</v>
      </c>
      <c r="D2" s="395"/>
    </row>
    <row r="3" ht="13.5" customHeight="1">
      <c r="A3" s="87" t="s">
        <v>259</v>
      </c>
      <c r="D3" s="395"/>
    </row>
    <row r="4" ht="13.5" customHeight="1">
      <c r="A4" s="87" t="s">
        <v>260</v>
      </c>
      <c r="B4" s="396" t="s">
        <v>261</v>
      </c>
      <c r="D4" s="395"/>
    </row>
    <row r="5" ht="13.5" customHeight="1">
      <c r="A5" s="397" t="s">
        <v>36</v>
      </c>
      <c r="C5" s="36" t="s">
        <v>36</v>
      </c>
      <c r="D5" s="395"/>
      <c r="F5" s="81" t="s">
        <v>36</v>
      </c>
      <c r="G5" s="81" t="s">
        <v>36</v>
      </c>
      <c r="H5" s="81" t="s">
        <v>36</v>
      </c>
    </row>
    <row r="6" ht="13.5" customHeight="1">
      <c r="A6" s="398" t="s">
        <v>262</v>
      </c>
      <c r="C6" s="398"/>
      <c r="D6" s="399" t="s">
        <v>230</v>
      </c>
      <c r="E6" s="121" t="s">
        <v>263</v>
      </c>
      <c r="F6" s="400" t="s">
        <v>264</v>
      </c>
      <c r="G6" s="121" t="s">
        <v>36</v>
      </c>
      <c r="H6" s="121" t="s">
        <v>36</v>
      </c>
      <c r="I6" s="69"/>
      <c r="J6" s="69"/>
      <c r="K6" s="69"/>
    </row>
    <row r="7" ht="13.5" customHeight="1">
      <c r="A7" s="401"/>
      <c r="B7" s="401"/>
      <c r="C7" s="401"/>
      <c r="D7" s="402"/>
      <c r="E7" s="403" t="s">
        <v>265</v>
      </c>
      <c r="F7" s="401"/>
      <c r="G7" s="401"/>
      <c r="H7" s="401"/>
    </row>
    <row r="8" ht="15.0" customHeight="1">
      <c r="A8" s="404" t="s">
        <v>266</v>
      </c>
      <c r="C8" s="404" t="s">
        <v>267</v>
      </c>
      <c r="D8" s="405">
        <v>100.0</v>
      </c>
      <c r="E8" s="36">
        <v>100.0</v>
      </c>
      <c r="F8" s="36">
        <v>100.0</v>
      </c>
    </row>
    <row r="9" ht="13.5" customHeight="1">
      <c r="A9" s="401"/>
      <c r="B9" s="401"/>
      <c r="C9" s="401"/>
      <c r="D9" s="406"/>
      <c r="E9" s="401"/>
      <c r="F9" s="401"/>
      <c r="G9" s="401"/>
      <c r="H9" s="401"/>
    </row>
    <row r="10" ht="13.5" customHeight="1">
      <c r="B10" s="87" t="s">
        <v>268</v>
      </c>
      <c r="C10" s="87"/>
      <c r="D10" s="407"/>
      <c r="E10" s="87"/>
      <c r="F10" s="87"/>
      <c r="G10" s="87"/>
      <c r="H10" s="87"/>
    </row>
    <row r="11" ht="13.5" customHeight="1">
      <c r="B11" s="87"/>
      <c r="C11" s="87" t="s">
        <v>269</v>
      </c>
      <c r="D11" s="407">
        <v>20.0</v>
      </c>
      <c r="E11" s="87"/>
      <c r="F11" s="87"/>
      <c r="G11" s="87"/>
      <c r="H11" s="87"/>
    </row>
    <row r="12" ht="13.5" customHeight="1">
      <c r="B12" s="87"/>
      <c r="C12" s="87" t="s">
        <v>270</v>
      </c>
      <c r="D12" s="407">
        <v>20.0</v>
      </c>
      <c r="E12" s="87"/>
      <c r="F12" s="87"/>
      <c r="G12" s="87"/>
      <c r="H12" s="87"/>
    </row>
    <row r="13" ht="13.5" customHeight="1">
      <c r="B13" s="87"/>
      <c r="C13" s="87" t="s">
        <v>271</v>
      </c>
      <c r="D13" s="407">
        <v>20.0</v>
      </c>
      <c r="E13" s="87"/>
      <c r="F13" s="87"/>
      <c r="G13" s="87"/>
      <c r="H13" s="87"/>
    </row>
    <row r="14" ht="13.5" customHeight="1">
      <c r="B14" s="87"/>
      <c r="C14" s="87" t="s">
        <v>272</v>
      </c>
      <c r="D14" s="407">
        <v>20.0</v>
      </c>
      <c r="E14" s="87"/>
      <c r="F14" s="87"/>
      <c r="G14" s="87"/>
      <c r="H14" s="87"/>
    </row>
    <row r="15" ht="13.5" customHeight="1">
      <c r="B15" s="87"/>
      <c r="C15" s="87" t="s">
        <v>273</v>
      </c>
      <c r="D15" s="407">
        <v>20.0</v>
      </c>
      <c r="E15" s="87"/>
      <c r="F15" s="87"/>
      <c r="G15" s="87"/>
      <c r="H15" s="87"/>
    </row>
    <row r="16" ht="15.0" customHeight="1">
      <c r="B16" s="87" t="s">
        <v>274</v>
      </c>
      <c r="C16" s="87"/>
      <c r="D16" s="405">
        <v>100.0</v>
      </c>
      <c r="E16" s="87"/>
      <c r="F16" s="87"/>
      <c r="G16" s="87"/>
      <c r="H16" s="87"/>
    </row>
    <row r="17" ht="13.5" customHeight="1">
      <c r="B17" s="87" t="s">
        <v>275</v>
      </c>
      <c r="C17" s="87"/>
      <c r="D17" s="407">
        <v>33.33</v>
      </c>
      <c r="E17" s="87"/>
      <c r="F17" s="87"/>
      <c r="G17" s="87"/>
      <c r="H17" s="87"/>
    </row>
    <row r="18" ht="13.5" customHeight="1">
      <c r="B18" s="87" t="s">
        <v>276</v>
      </c>
      <c r="C18" s="87" t="s">
        <v>36</v>
      </c>
      <c r="D18" s="407">
        <v>33.33</v>
      </c>
      <c r="E18" s="87"/>
      <c r="F18" s="87"/>
      <c r="G18" s="87"/>
      <c r="H18" s="87"/>
    </row>
    <row r="19" ht="13.5" customHeight="1">
      <c r="B19" s="87" t="s">
        <v>277</v>
      </c>
      <c r="C19" s="87"/>
      <c r="D19" s="407">
        <v>33.33</v>
      </c>
      <c r="E19" s="87"/>
      <c r="F19" s="87"/>
      <c r="G19" s="87"/>
      <c r="H19" s="87"/>
    </row>
    <row r="20" ht="13.5" customHeight="1">
      <c r="B20" s="87" t="s">
        <v>250</v>
      </c>
      <c r="C20" s="87"/>
      <c r="D20" s="407" t="s">
        <v>36</v>
      </c>
      <c r="E20" s="87"/>
      <c r="F20" s="87"/>
      <c r="G20" s="87"/>
      <c r="H20" s="87"/>
    </row>
    <row r="21" ht="13.5" customHeight="1">
      <c r="B21" s="87"/>
      <c r="C21" s="87" t="s">
        <v>278</v>
      </c>
      <c r="D21" s="407">
        <v>20.0</v>
      </c>
      <c r="E21" s="87"/>
      <c r="F21" s="87"/>
      <c r="G21" s="87"/>
      <c r="H21" s="87"/>
    </row>
    <row r="22" ht="13.5" customHeight="1">
      <c r="B22" s="87"/>
      <c r="C22" s="87" t="s">
        <v>279</v>
      </c>
      <c r="D22" s="407">
        <v>20.0</v>
      </c>
      <c r="E22" s="87"/>
      <c r="F22" s="87"/>
      <c r="G22" s="87"/>
      <c r="H22" s="87"/>
    </row>
    <row r="23" ht="13.5" customHeight="1">
      <c r="B23" s="87"/>
      <c r="C23" s="87" t="s">
        <v>280</v>
      </c>
      <c r="D23" s="407">
        <v>20.0</v>
      </c>
      <c r="E23" s="87"/>
      <c r="F23" s="87"/>
      <c r="G23" s="87"/>
      <c r="H23" s="87"/>
    </row>
    <row r="24" ht="13.5" customHeight="1">
      <c r="B24" s="87"/>
      <c r="C24" s="87" t="s">
        <v>281</v>
      </c>
      <c r="D24" s="407">
        <v>20.0</v>
      </c>
      <c r="E24" s="87"/>
      <c r="F24" s="87"/>
      <c r="G24" s="87"/>
      <c r="H24" s="87"/>
    </row>
    <row r="25" ht="13.5" customHeight="1">
      <c r="B25" s="87"/>
      <c r="C25" s="87" t="s">
        <v>282</v>
      </c>
      <c r="D25" s="407">
        <v>20.0</v>
      </c>
      <c r="E25" s="87"/>
      <c r="F25" s="87"/>
      <c r="G25" s="87"/>
      <c r="H25" s="87"/>
    </row>
    <row r="26" ht="13.5" customHeight="1">
      <c r="B26" s="87"/>
      <c r="C26" s="87"/>
      <c r="D26" s="407"/>
      <c r="E26" s="87"/>
      <c r="F26" s="87"/>
      <c r="G26" s="87"/>
      <c r="H26" s="87"/>
    </row>
    <row r="27" ht="15.0" customHeight="1">
      <c r="B27" s="87" t="s">
        <v>283</v>
      </c>
      <c r="C27" s="87"/>
      <c r="D27" s="405">
        <v>100.0</v>
      </c>
      <c r="E27" s="87"/>
      <c r="F27" s="87"/>
      <c r="G27" s="87"/>
      <c r="H27" s="87"/>
    </row>
    <row r="28" ht="13.5" customHeight="1">
      <c r="B28" s="87"/>
      <c r="C28" s="87" t="s">
        <v>284</v>
      </c>
      <c r="D28" s="407">
        <v>20.0</v>
      </c>
      <c r="E28" s="87"/>
      <c r="F28" s="87"/>
      <c r="G28" s="87"/>
      <c r="H28" s="87"/>
    </row>
    <row r="29" ht="13.5" customHeight="1">
      <c r="B29" s="87"/>
      <c r="C29" s="87" t="s">
        <v>285</v>
      </c>
      <c r="D29" s="407">
        <v>20.0</v>
      </c>
      <c r="E29" s="87"/>
      <c r="F29" s="87"/>
      <c r="G29" s="87"/>
      <c r="H29" s="87"/>
    </row>
    <row r="30" ht="13.5" customHeight="1">
      <c r="B30" s="87"/>
      <c r="C30" s="87" t="s">
        <v>286</v>
      </c>
      <c r="D30" s="407">
        <v>20.0</v>
      </c>
      <c r="E30" s="87"/>
      <c r="F30" s="87"/>
      <c r="G30" s="87"/>
      <c r="H30" s="87"/>
    </row>
    <row r="31" ht="13.5" customHeight="1">
      <c r="B31" s="87"/>
      <c r="C31" s="87" t="s">
        <v>287</v>
      </c>
      <c r="D31" s="407">
        <v>20.0</v>
      </c>
      <c r="E31" s="87"/>
      <c r="F31" s="87"/>
      <c r="G31" s="87"/>
      <c r="H31" s="87"/>
    </row>
    <row r="32" ht="13.5" customHeight="1">
      <c r="B32" s="87"/>
      <c r="C32" s="87" t="s">
        <v>288</v>
      </c>
      <c r="D32" s="407">
        <v>20.0</v>
      </c>
      <c r="E32" s="87"/>
      <c r="F32" s="87"/>
      <c r="G32" s="87"/>
      <c r="H32" s="87"/>
    </row>
    <row r="33" ht="13.5" customHeight="1">
      <c r="B33" s="87"/>
      <c r="C33" s="87"/>
      <c r="D33" s="407"/>
      <c r="E33" s="87"/>
      <c r="F33" s="87"/>
      <c r="G33" s="87"/>
      <c r="H33" s="87"/>
    </row>
    <row r="34" ht="13.5" customHeight="1">
      <c r="B34" s="87"/>
      <c r="C34" s="87"/>
      <c r="D34" s="407"/>
      <c r="E34" s="87"/>
      <c r="F34" s="87"/>
      <c r="G34" s="87"/>
      <c r="H34" s="87"/>
    </row>
    <row r="35" ht="13.5" customHeight="1">
      <c r="B35" s="87" t="s">
        <v>36</v>
      </c>
      <c r="C35" s="87" t="s">
        <v>289</v>
      </c>
      <c r="D35" s="407">
        <v>50.0</v>
      </c>
      <c r="E35" s="87"/>
      <c r="F35" s="87"/>
      <c r="G35" s="87"/>
      <c r="H35" s="87"/>
    </row>
    <row r="36" ht="13.5" customHeight="1">
      <c r="B36" s="87" t="s">
        <v>36</v>
      </c>
      <c r="C36" s="87" t="s">
        <v>290</v>
      </c>
      <c r="D36" s="407">
        <v>50.0</v>
      </c>
      <c r="E36" s="87"/>
      <c r="F36" s="87"/>
      <c r="G36" s="87"/>
      <c r="H36" s="87"/>
    </row>
    <row r="37" ht="13.5" customHeight="1">
      <c r="B37" s="87" t="s">
        <v>291</v>
      </c>
      <c r="C37" s="87"/>
      <c r="D37" s="407"/>
      <c r="E37" s="87"/>
      <c r="F37" s="87"/>
      <c r="G37" s="87"/>
      <c r="H37" s="87"/>
    </row>
    <row r="38" ht="13.5" customHeight="1">
      <c r="B38" s="87"/>
      <c r="C38" s="87" t="s">
        <v>292</v>
      </c>
      <c r="D38" s="407">
        <v>50.0</v>
      </c>
      <c r="E38" s="87"/>
      <c r="F38" s="87"/>
      <c r="G38" s="87"/>
      <c r="H38" s="87"/>
    </row>
    <row r="39" ht="13.5" customHeight="1">
      <c r="B39" s="87"/>
      <c r="C39" s="87" t="s">
        <v>293</v>
      </c>
      <c r="D39" s="407">
        <v>50.0</v>
      </c>
      <c r="E39" s="87"/>
      <c r="F39" s="87"/>
      <c r="G39" s="87"/>
      <c r="H39" s="87"/>
    </row>
    <row r="40" ht="15.0" customHeight="1">
      <c r="B40" s="87" t="s">
        <v>294</v>
      </c>
      <c r="C40" s="87"/>
      <c r="D40" s="405">
        <v>100.0</v>
      </c>
      <c r="E40" s="87"/>
      <c r="F40" s="87"/>
      <c r="G40" s="87"/>
      <c r="H40" s="87"/>
    </row>
    <row r="41" ht="13.5" customHeight="1">
      <c r="B41" s="87"/>
      <c r="C41" s="87" t="s">
        <v>295</v>
      </c>
      <c r="D41" s="407">
        <v>25.0</v>
      </c>
      <c r="E41" s="87"/>
      <c r="F41" s="87"/>
      <c r="G41" s="87"/>
      <c r="H41" s="87"/>
    </row>
    <row r="42" ht="13.5" customHeight="1">
      <c r="B42" s="87"/>
      <c r="C42" s="87" t="s">
        <v>296</v>
      </c>
      <c r="D42" s="407">
        <v>25.0</v>
      </c>
      <c r="E42" s="87"/>
      <c r="F42" s="87"/>
      <c r="G42" s="87"/>
      <c r="H42" s="87"/>
    </row>
    <row r="43" ht="13.5" customHeight="1">
      <c r="B43" s="87"/>
      <c r="C43" s="87" t="s">
        <v>297</v>
      </c>
      <c r="D43" s="407">
        <v>25.0</v>
      </c>
      <c r="E43" s="87"/>
      <c r="F43" s="87"/>
      <c r="G43" s="87"/>
      <c r="H43" s="87"/>
    </row>
    <row r="44" ht="13.5" customHeight="1">
      <c r="B44" s="87" t="s">
        <v>36</v>
      </c>
      <c r="C44" s="87" t="s">
        <v>298</v>
      </c>
      <c r="D44" s="407">
        <v>25.0</v>
      </c>
      <c r="E44" s="87"/>
      <c r="F44" s="87"/>
      <c r="G44" s="87"/>
      <c r="H44" s="87"/>
    </row>
    <row r="45" ht="15.0" customHeight="1">
      <c r="B45" s="87" t="s">
        <v>299</v>
      </c>
      <c r="C45" s="87"/>
      <c r="D45" s="405">
        <v>100.0</v>
      </c>
      <c r="E45" s="87"/>
      <c r="F45" s="87"/>
      <c r="G45" s="87"/>
      <c r="H45" s="87"/>
    </row>
    <row r="46" ht="13.5" customHeight="1">
      <c r="B46" s="87" t="s">
        <v>300</v>
      </c>
      <c r="C46" s="87" t="s">
        <v>301</v>
      </c>
      <c r="D46" s="407">
        <v>50.0</v>
      </c>
      <c r="E46" s="87"/>
      <c r="F46" s="87"/>
      <c r="G46" s="87"/>
      <c r="H46" s="87"/>
    </row>
    <row r="47" ht="13.5" customHeight="1">
      <c r="B47" s="87" t="s">
        <v>302</v>
      </c>
      <c r="C47" s="87" t="s">
        <v>303</v>
      </c>
      <c r="D47" s="407">
        <v>50.0</v>
      </c>
      <c r="E47" s="87"/>
      <c r="F47" s="87"/>
      <c r="G47" s="87"/>
      <c r="H47" s="87"/>
    </row>
    <row r="48" ht="13.5" customHeight="1">
      <c r="B48" s="87" t="s">
        <v>36</v>
      </c>
      <c r="C48" s="87" t="s">
        <v>36</v>
      </c>
      <c r="D48" s="407"/>
      <c r="E48" s="87"/>
      <c r="F48" s="87"/>
      <c r="G48" s="87"/>
      <c r="H48" s="87"/>
    </row>
    <row r="49" ht="15.0" customHeight="1">
      <c r="B49" s="87" t="s">
        <v>304</v>
      </c>
      <c r="C49" s="87"/>
      <c r="D49" s="405">
        <v>100.0</v>
      </c>
      <c r="E49" s="87"/>
      <c r="F49" s="87"/>
      <c r="G49" s="87"/>
      <c r="H49" s="87"/>
    </row>
    <row r="50" ht="13.5" customHeight="1">
      <c r="C50" s="87" t="s">
        <v>305</v>
      </c>
      <c r="D50" s="407">
        <v>50.0</v>
      </c>
      <c r="E50" s="87"/>
      <c r="F50" s="87"/>
      <c r="G50" s="87"/>
      <c r="H50" s="87"/>
    </row>
    <row r="51" ht="13.5" customHeight="1">
      <c r="C51" s="87" t="s">
        <v>306</v>
      </c>
      <c r="D51" s="407">
        <v>50.0</v>
      </c>
      <c r="E51" s="87"/>
      <c r="F51" s="87"/>
      <c r="G51" s="87"/>
      <c r="H51" s="87"/>
    </row>
    <row r="52" ht="13.5" customHeight="1">
      <c r="B52" s="87" t="s">
        <v>307</v>
      </c>
      <c r="C52" s="87" t="s">
        <v>36</v>
      </c>
      <c r="D52" s="408"/>
      <c r="E52" s="87"/>
      <c r="F52" s="87"/>
      <c r="G52" s="87"/>
      <c r="H52" s="87"/>
    </row>
    <row r="53" ht="13.5" customHeight="1">
      <c r="B53" s="87" t="s">
        <v>36</v>
      </c>
      <c r="C53" s="87" t="s">
        <v>308</v>
      </c>
      <c r="D53" s="409">
        <v>100.0</v>
      </c>
      <c r="E53" s="87">
        <v>70.0</v>
      </c>
      <c r="F53" s="87" t="s">
        <v>309</v>
      </c>
      <c r="G53" s="87"/>
      <c r="H53" s="87"/>
    </row>
    <row r="54" ht="13.5" customHeight="1">
      <c r="B54" s="87" t="s">
        <v>36</v>
      </c>
      <c r="C54" s="87" t="s">
        <v>310</v>
      </c>
      <c r="D54" s="407">
        <v>100.0</v>
      </c>
      <c r="E54" s="87">
        <v>30.0</v>
      </c>
      <c r="F54" s="87" t="s">
        <v>309</v>
      </c>
      <c r="G54" s="87"/>
      <c r="H54" s="87"/>
    </row>
    <row r="55" ht="13.5" customHeight="1">
      <c r="B55" s="87" t="s">
        <v>36</v>
      </c>
      <c r="C55" s="87" t="s">
        <v>36</v>
      </c>
      <c r="D55" s="408"/>
      <c r="E55" s="87"/>
      <c r="F55" s="87"/>
      <c r="G55" s="87"/>
      <c r="H55" s="87"/>
    </row>
    <row r="56" ht="13.5" customHeight="1">
      <c r="D56" s="395"/>
    </row>
    <row r="57" ht="13.5" customHeight="1">
      <c r="B57" s="36" t="s">
        <v>36</v>
      </c>
      <c r="D57" s="395"/>
    </row>
    <row r="58" ht="13.5" customHeight="1">
      <c r="C58" s="36" t="s">
        <v>36</v>
      </c>
      <c r="D58" s="395"/>
    </row>
    <row r="59" ht="13.5" customHeight="1">
      <c r="C59" s="36" t="s">
        <v>36</v>
      </c>
      <c r="D59" s="395"/>
    </row>
    <row r="60" ht="13.5" customHeight="1">
      <c r="D60" s="395"/>
    </row>
    <row r="61" ht="13.5" customHeight="1">
      <c r="D61" s="395"/>
    </row>
    <row r="62" ht="13.5" customHeight="1">
      <c r="D62" s="395"/>
    </row>
    <row r="63" ht="13.5" customHeight="1">
      <c r="D63" s="395"/>
    </row>
    <row r="64" ht="13.5" customHeight="1">
      <c r="D64" s="395"/>
    </row>
    <row r="65" ht="13.5" customHeight="1">
      <c r="D65" s="395"/>
    </row>
    <row r="66" ht="13.5" customHeight="1">
      <c r="D66" s="395"/>
    </row>
    <row r="67" ht="13.5" customHeight="1">
      <c r="D67" s="395"/>
    </row>
    <row r="68" ht="13.5" customHeight="1">
      <c r="D68" s="395"/>
    </row>
    <row r="69" ht="13.5" customHeight="1">
      <c r="D69" s="395"/>
    </row>
    <row r="70" ht="13.5" customHeight="1">
      <c r="D70" s="395"/>
    </row>
    <row r="71" ht="13.5" customHeight="1">
      <c r="D71" s="395"/>
    </row>
    <row r="72" ht="13.5" customHeight="1">
      <c r="D72" s="395"/>
    </row>
    <row r="73" ht="13.5" customHeight="1">
      <c r="D73" s="395"/>
    </row>
    <row r="74" ht="13.5" customHeight="1">
      <c r="D74" s="395"/>
    </row>
    <row r="75" ht="13.5" customHeight="1">
      <c r="D75" s="395"/>
    </row>
    <row r="76" ht="13.5" customHeight="1">
      <c r="D76" s="395"/>
    </row>
    <row r="77" ht="13.5" customHeight="1">
      <c r="D77" s="395"/>
    </row>
    <row r="78" ht="13.5" customHeight="1">
      <c r="D78" s="395"/>
    </row>
    <row r="79" ht="13.5" customHeight="1">
      <c r="D79" s="395"/>
    </row>
    <row r="80" ht="13.5" customHeight="1">
      <c r="D80" s="395"/>
    </row>
    <row r="81" ht="13.5" customHeight="1">
      <c r="D81" s="395"/>
    </row>
    <row r="82" ht="13.5" customHeight="1">
      <c r="D82" s="395"/>
    </row>
    <row r="83" ht="13.5" customHeight="1">
      <c r="D83" s="395"/>
    </row>
    <row r="84" ht="13.5" customHeight="1">
      <c r="D84" s="395"/>
    </row>
    <row r="85" ht="13.5" customHeight="1">
      <c r="D85" s="395"/>
    </row>
    <row r="86" ht="13.5" customHeight="1">
      <c r="D86" s="395"/>
    </row>
    <row r="87" ht="13.5" customHeight="1">
      <c r="D87" s="395"/>
    </row>
    <row r="88" ht="13.5" customHeight="1">
      <c r="D88" s="395"/>
    </row>
    <row r="89" ht="13.5" customHeight="1">
      <c r="D89" s="395"/>
    </row>
    <row r="90" ht="13.5" customHeight="1">
      <c r="D90" s="395"/>
    </row>
    <row r="91" ht="13.5" customHeight="1">
      <c r="D91" s="395"/>
    </row>
    <row r="92" ht="13.5" customHeight="1">
      <c r="D92" s="395"/>
    </row>
    <row r="93" ht="13.5" customHeight="1">
      <c r="D93" s="395"/>
    </row>
    <row r="94" ht="13.5" customHeight="1">
      <c r="D94" s="395"/>
    </row>
    <row r="95" ht="13.5" customHeight="1">
      <c r="D95" s="395"/>
    </row>
    <row r="96" ht="13.5" customHeight="1">
      <c r="D96" s="395"/>
    </row>
    <row r="97" ht="13.5" customHeight="1">
      <c r="D97" s="395"/>
    </row>
    <row r="98" ht="13.5" customHeight="1">
      <c r="D98" s="395"/>
    </row>
    <row r="99" ht="13.5" customHeight="1">
      <c r="D99" s="395"/>
    </row>
    <row r="100" ht="13.5" customHeight="1">
      <c r="D100" s="395"/>
    </row>
    <row r="101" ht="13.5" customHeight="1">
      <c r="D101" s="395"/>
    </row>
    <row r="102" ht="13.5" customHeight="1">
      <c r="D102" s="395"/>
    </row>
    <row r="103" ht="13.5" customHeight="1">
      <c r="D103" s="395"/>
    </row>
    <row r="104" ht="13.5" customHeight="1">
      <c r="D104" s="395"/>
    </row>
    <row r="105" ht="13.5" customHeight="1">
      <c r="D105" s="395"/>
    </row>
    <row r="106" ht="13.5" customHeight="1">
      <c r="D106" s="395"/>
    </row>
    <row r="107" ht="13.5" customHeight="1">
      <c r="D107" s="395"/>
    </row>
    <row r="108" ht="13.5" customHeight="1">
      <c r="D108" s="395"/>
    </row>
    <row r="109" ht="13.5" customHeight="1">
      <c r="D109" s="395"/>
    </row>
    <row r="110" ht="13.5" customHeight="1">
      <c r="D110" s="395"/>
    </row>
    <row r="111" ht="13.5" customHeight="1">
      <c r="D111" s="395"/>
    </row>
    <row r="112" ht="13.5" customHeight="1">
      <c r="D112" s="395"/>
    </row>
    <row r="113" ht="13.5" customHeight="1">
      <c r="D113" s="395"/>
    </row>
    <row r="114" ht="13.5" customHeight="1">
      <c r="D114" s="395"/>
    </row>
    <row r="115" ht="13.5" customHeight="1">
      <c r="D115" s="395"/>
    </row>
    <row r="116" ht="13.5" customHeight="1">
      <c r="D116" s="395"/>
    </row>
    <row r="117" ht="13.5" customHeight="1">
      <c r="D117" s="395"/>
    </row>
    <row r="118" ht="13.5" customHeight="1">
      <c r="D118" s="395"/>
    </row>
    <row r="119" ht="13.5" customHeight="1">
      <c r="D119" s="395"/>
    </row>
    <row r="120" ht="13.5" customHeight="1">
      <c r="D120" s="395"/>
    </row>
    <row r="121" ht="13.5" customHeight="1">
      <c r="D121" s="395"/>
    </row>
    <row r="122" ht="13.5" customHeight="1">
      <c r="D122" s="395"/>
    </row>
    <row r="123" ht="13.5" customHeight="1">
      <c r="D123" s="395"/>
    </row>
    <row r="124" ht="13.5" customHeight="1">
      <c r="D124" s="395"/>
    </row>
    <row r="125" ht="13.5" customHeight="1">
      <c r="D125" s="395"/>
    </row>
    <row r="126" ht="13.5" customHeight="1">
      <c r="D126" s="395"/>
    </row>
    <row r="127" ht="13.5" customHeight="1">
      <c r="D127" s="395"/>
    </row>
    <row r="128" ht="13.5" customHeight="1">
      <c r="D128" s="395"/>
    </row>
    <row r="129" ht="13.5" customHeight="1">
      <c r="D129" s="395"/>
    </row>
    <row r="130" ht="13.5" customHeight="1">
      <c r="D130" s="395"/>
    </row>
    <row r="131" ht="13.5" customHeight="1">
      <c r="D131" s="395"/>
    </row>
    <row r="132" ht="13.5" customHeight="1">
      <c r="D132" s="395"/>
    </row>
    <row r="133" ht="13.5" customHeight="1">
      <c r="D133" s="395"/>
    </row>
    <row r="134" ht="13.5" customHeight="1">
      <c r="D134" s="395"/>
    </row>
    <row r="135" ht="13.5" customHeight="1">
      <c r="D135" s="395"/>
    </row>
    <row r="136" ht="13.5" customHeight="1">
      <c r="D136" s="395"/>
    </row>
    <row r="137" ht="13.5" customHeight="1">
      <c r="D137" s="395"/>
    </row>
    <row r="138" ht="13.5" customHeight="1">
      <c r="D138" s="395"/>
    </row>
    <row r="139" ht="13.5" customHeight="1">
      <c r="D139" s="395"/>
    </row>
    <row r="140" ht="13.5" customHeight="1">
      <c r="D140" s="395"/>
    </row>
    <row r="141" ht="13.5" customHeight="1">
      <c r="D141" s="395"/>
    </row>
    <row r="142" ht="13.5" customHeight="1">
      <c r="D142" s="395"/>
    </row>
    <row r="143" ht="13.5" customHeight="1">
      <c r="D143" s="395"/>
    </row>
    <row r="144" ht="13.5" customHeight="1">
      <c r="D144" s="395"/>
    </row>
    <row r="145" ht="13.5" customHeight="1">
      <c r="D145" s="395"/>
    </row>
    <row r="146" ht="13.5" customHeight="1">
      <c r="D146" s="395"/>
    </row>
    <row r="147" ht="13.5" customHeight="1">
      <c r="D147" s="395"/>
    </row>
    <row r="148" ht="13.5" customHeight="1">
      <c r="D148" s="395"/>
    </row>
    <row r="149" ht="13.5" customHeight="1">
      <c r="D149" s="395"/>
    </row>
    <row r="150" ht="13.5" customHeight="1">
      <c r="D150" s="395"/>
    </row>
    <row r="151" ht="13.5" customHeight="1">
      <c r="D151" s="395"/>
    </row>
    <row r="152" ht="13.5" customHeight="1">
      <c r="D152" s="395"/>
    </row>
    <row r="153" ht="13.5" customHeight="1">
      <c r="D153" s="395"/>
    </row>
    <row r="154" ht="13.5" customHeight="1">
      <c r="D154" s="395"/>
    </row>
    <row r="155" ht="13.5" customHeight="1">
      <c r="D155" s="395"/>
    </row>
    <row r="156" ht="13.5" customHeight="1">
      <c r="D156" s="395"/>
    </row>
    <row r="157" ht="13.5" customHeight="1">
      <c r="D157" s="395"/>
    </row>
    <row r="158" ht="13.5" customHeight="1">
      <c r="D158" s="395"/>
    </row>
    <row r="159" ht="13.5" customHeight="1">
      <c r="D159" s="395"/>
    </row>
    <row r="160" ht="13.5" customHeight="1">
      <c r="D160" s="395"/>
    </row>
    <row r="161" ht="13.5" customHeight="1">
      <c r="D161" s="395"/>
    </row>
    <row r="162" ht="13.5" customHeight="1">
      <c r="D162" s="395"/>
    </row>
    <row r="163" ht="13.5" customHeight="1">
      <c r="D163" s="395"/>
    </row>
    <row r="164" ht="13.5" customHeight="1">
      <c r="D164" s="395"/>
    </row>
    <row r="165" ht="13.5" customHeight="1">
      <c r="D165" s="395"/>
    </row>
    <row r="166" ht="13.5" customHeight="1">
      <c r="D166" s="395"/>
    </row>
    <row r="167" ht="13.5" customHeight="1">
      <c r="D167" s="395"/>
    </row>
    <row r="168" ht="13.5" customHeight="1">
      <c r="D168" s="395"/>
    </row>
    <row r="169" ht="13.5" customHeight="1">
      <c r="D169" s="395"/>
    </row>
    <row r="170" ht="13.5" customHeight="1">
      <c r="D170" s="395"/>
    </row>
    <row r="171" ht="13.5" customHeight="1">
      <c r="D171" s="395"/>
    </row>
    <row r="172" ht="13.5" customHeight="1">
      <c r="D172" s="395"/>
    </row>
    <row r="173" ht="13.5" customHeight="1">
      <c r="D173" s="395"/>
    </row>
    <row r="174" ht="13.5" customHeight="1">
      <c r="D174" s="395"/>
    </row>
    <row r="175" ht="13.5" customHeight="1">
      <c r="D175" s="395"/>
    </row>
    <row r="176" ht="13.5" customHeight="1">
      <c r="D176" s="395"/>
    </row>
    <row r="177" ht="13.5" customHeight="1">
      <c r="D177" s="395"/>
    </row>
    <row r="178" ht="13.5" customHeight="1">
      <c r="D178" s="395"/>
    </row>
    <row r="179" ht="13.5" customHeight="1">
      <c r="D179" s="395"/>
    </row>
    <row r="180" ht="13.5" customHeight="1">
      <c r="D180" s="395"/>
    </row>
    <row r="181" ht="13.5" customHeight="1">
      <c r="D181" s="395"/>
    </row>
    <row r="182" ht="13.5" customHeight="1">
      <c r="D182" s="395"/>
    </row>
    <row r="183" ht="13.5" customHeight="1">
      <c r="D183" s="395"/>
    </row>
    <row r="184" ht="13.5" customHeight="1">
      <c r="D184" s="395"/>
    </row>
    <row r="185" ht="13.5" customHeight="1">
      <c r="D185" s="395"/>
    </row>
    <row r="186" ht="13.5" customHeight="1">
      <c r="D186" s="395"/>
    </row>
    <row r="187" ht="13.5" customHeight="1">
      <c r="D187" s="395"/>
    </row>
    <row r="188" ht="13.5" customHeight="1">
      <c r="D188" s="395"/>
    </row>
    <row r="189" ht="13.5" customHeight="1">
      <c r="D189" s="395"/>
    </row>
    <row r="190" ht="13.5" customHeight="1">
      <c r="D190" s="395"/>
    </row>
    <row r="191" ht="13.5" customHeight="1">
      <c r="D191" s="395"/>
    </row>
    <row r="192" ht="13.5" customHeight="1">
      <c r="D192" s="395"/>
    </row>
    <row r="193" ht="13.5" customHeight="1">
      <c r="D193" s="395"/>
    </row>
    <row r="194" ht="13.5" customHeight="1">
      <c r="D194" s="395"/>
    </row>
    <row r="195" ht="13.5" customHeight="1">
      <c r="D195" s="395"/>
    </row>
    <row r="196" ht="13.5" customHeight="1">
      <c r="D196" s="395"/>
    </row>
    <row r="197" ht="13.5" customHeight="1">
      <c r="D197" s="395"/>
    </row>
    <row r="198" ht="13.5" customHeight="1">
      <c r="D198" s="395"/>
    </row>
    <row r="199" ht="13.5" customHeight="1">
      <c r="D199" s="395"/>
    </row>
    <row r="200" ht="13.5" customHeight="1">
      <c r="D200" s="395"/>
    </row>
    <row r="201" ht="13.5" customHeight="1">
      <c r="D201" s="395"/>
    </row>
    <row r="202" ht="13.5" customHeight="1">
      <c r="D202" s="395"/>
    </row>
    <row r="203" ht="13.5" customHeight="1">
      <c r="D203" s="395"/>
    </row>
    <row r="204" ht="13.5" customHeight="1">
      <c r="D204" s="395"/>
    </row>
    <row r="205" ht="13.5" customHeight="1">
      <c r="D205" s="395"/>
    </row>
    <row r="206" ht="13.5" customHeight="1">
      <c r="D206" s="395"/>
    </row>
    <row r="207" ht="13.5" customHeight="1">
      <c r="D207" s="395"/>
    </row>
    <row r="208" ht="13.5" customHeight="1">
      <c r="D208" s="395"/>
    </row>
    <row r="209" ht="13.5" customHeight="1">
      <c r="D209" s="395"/>
    </row>
    <row r="210" ht="13.5" customHeight="1">
      <c r="D210" s="395"/>
    </row>
    <row r="211" ht="13.5" customHeight="1">
      <c r="D211" s="395"/>
    </row>
    <row r="212" ht="13.5" customHeight="1">
      <c r="D212" s="395"/>
    </row>
    <row r="213" ht="13.5" customHeight="1">
      <c r="D213" s="395"/>
    </row>
    <row r="214" ht="13.5" customHeight="1">
      <c r="D214" s="395"/>
    </row>
    <row r="215" ht="13.5" customHeight="1">
      <c r="D215" s="395"/>
    </row>
    <row r="216" ht="13.5" customHeight="1">
      <c r="D216" s="395"/>
    </row>
    <row r="217" ht="13.5" customHeight="1">
      <c r="D217" s="395"/>
    </row>
    <row r="218" ht="13.5" customHeight="1">
      <c r="D218" s="395"/>
    </row>
    <row r="219" ht="13.5" customHeight="1">
      <c r="D219" s="395"/>
    </row>
    <row r="220" ht="13.5" customHeight="1">
      <c r="D220" s="395"/>
    </row>
    <row r="221" ht="13.5" customHeight="1">
      <c r="D221" s="395"/>
    </row>
    <row r="222" ht="13.5" customHeight="1">
      <c r="D222" s="395"/>
    </row>
    <row r="223" ht="13.5" customHeight="1">
      <c r="D223" s="395"/>
    </row>
    <row r="224" ht="13.5" customHeight="1">
      <c r="D224" s="395"/>
    </row>
    <row r="225" ht="13.5" customHeight="1">
      <c r="D225" s="395"/>
    </row>
    <row r="226" ht="13.5" customHeight="1">
      <c r="D226" s="395"/>
    </row>
    <row r="227" ht="13.5" customHeight="1">
      <c r="D227" s="395"/>
    </row>
    <row r="228" ht="13.5" customHeight="1">
      <c r="D228" s="395"/>
    </row>
    <row r="229" ht="13.5" customHeight="1">
      <c r="D229" s="395"/>
    </row>
    <row r="230" ht="13.5" customHeight="1">
      <c r="D230" s="395"/>
    </row>
    <row r="231" ht="13.5" customHeight="1">
      <c r="D231" s="395"/>
    </row>
    <row r="232" ht="13.5" customHeight="1">
      <c r="D232" s="395"/>
    </row>
    <row r="233" ht="13.5" customHeight="1">
      <c r="D233" s="395"/>
    </row>
    <row r="234" ht="13.5" customHeight="1">
      <c r="D234" s="395"/>
    </row>
    <row r="235" ht="13.5" customHeight="1">
      <c r="D235" s="395"/>
    </row>
    <row r="236" ht="13.5" customHeight="1">
      <c r="D236" s="395"/>
    </row>
    <row r="237" ht="13.5" customHeight="1">
      <c r="D237" s="395"/>
    </row>
    <row r="238" ht="13.5" customHeight="1">
      <c r="D238" s="395"/>
    </row>
    <row r="239" ht="13.5" customHeight="1">
      <c r="D239" s="395"/>
    </row>
    <row r="240" ht="13.5" customHeight="1">
      <c r="D240" s="395"/>
    </row>
    <row r="241" ht="13.5" customHeight="1">
      <c r="D241" s="395"/>
    </row>
    <row r="242" ht="13.5" customHeight="1">
      <c r="D242" s="395"/>
    </row>
    <row r="243" ht="13.5" customHeight="1">
      <c r="D243" s="395"/>
    </row>
    <row r="244" ht="13.5" customHeight="1">
      <c r="D244" s="395"/>
    </row>
    <row r="245" ht="13.5" customHeight="1">
      <c r="D245" s="395"/>
    </row>
    <row r="246" ht="13.5" customHeight="1">
      <c r="D246" s="395"/>
    </row>
    <row r="247" ht="13.5" customHeight="1">
      <c r="D247" s="395"/>
    </row>
    <row r="248" ht="13.5" customHeight="1">
      <c r="D248" s="395"/>
    </row>
    <row r="249" ht="13.5" customHeight="1">
      <c r="D249" s="395"/>
    </row>
    <row r="250" ht="13.5" customHeight="1">
      <c r="D250" s="395"/>
    </row>
    <row r="251" ht="13.5" customHeight="1">
      <c r="D251" s="395"/>
    </row>
    <row r="252" ht="13.5" customHeight="1">
      <c r="D252" s="395"/>
    </row>
    <row r="253" ht="13.5" customHeight="1">
      <c r="D253" s="395"/>
    </row>
    <row r="254" ht="13.5" customHeight="1">
      <c r="D254" s="395"/>
    </row>
    <row r="255" ht="13.5" customHeight="1">
      <c r="D255" s="395"/>
    </row>
    <row r="256" ht="13.5" customHeight="1">
      <c r="D256" s="395"/>
    </row>
    <row r="257" ht="13.5" customHeight="1">
      <c r="D257" s="395"/>
    </row>
    <row r="258" ht="13.5" customHeight="1">
      <c r="D258" s="395"/>
    </row>
    <row r="259" ht="13.5" customHeight="1">
      <c r="D259" s="395"/>
    </row>
    <row r="260" ht="13.5" customHeight="1">
      <c r="D260" s="395"/>
    </row>
    <row r="261" ht="13.5" customHeight="1">
      <c r="D261" s="395"/>
    </row>
    <row r="262" ht="13.5" customHeight="1">
      <c r="D262" s="395"/>
    </row>
    <row r="263" ht="13.5" customHeight="1">
      <c r="D263" s="395"/>
    </row>
    <row r="264" ht="13.5" customHeight="1">
      <c r="D264" s="395"/>
    </row>
    <row r="265" ht="13.5" customHeight="1">
      <c r="D265" s="395"/>
    </row>
    <row r="266" ht="13.5" customHeight="1">
      <c r="D266" s="395"/>
    </row>
    <row r="267" ht="13.5" customHeight="1">
      <c r="D267" s="395"/>
    </row>
    <row r="268" ht="13.5" customHeight="1">
      <c r="D268" s="395"/>
    </row>
    <row r="269" ht="13.5" customHeight="1">
      <c r="D269" s="395"/>
    </row>
    <row r="270" ht="13.5" customHeight="1">
      <c r="D270" s="395"/>
    </row>
    <row r="271" ht="13.5" customHeight="1">
      <c r="D271" s="395"/>
    </row>
    <row r="272" ht="13.5" customHeight="1">
      <c r="D272" s="395"/>
    </row>
    <row r="273" ht="13.5" customHeight="1">
      <c r="D273" s="395"/>
    </row>
    <row r="274" ht="13.5" customHeight="1">
      <c r="D274" s="395"/>
    </row>
    <row r="275" ht="13.5" customHeight="1">
      <c r="D275" s="395"/>
    </row>
    <row r="276" ht="13.5" customHeight="1">
      <c r="D276" s="395"/>
    </row>
    <row r="277" ht="13.5" customHeight="1">
      <c r="D277" s="395"/>
    </row>
    <row r="278" ht="13.5" customHeight="1">
      <c r="D278" s="395"/>
    </row>
    <row r="279" ht="13.5" customHeight="1">
      <c r="D279" s="395"/>
    </row>
    <row r="280" ht="13.5" customHeight="1">
      <c r="D280" s="395"/>
    </row>
    <row r="281" ht="13.5" customHeight="1">
      <c r="D281" s="395"/>
    </row>
    <row r="282" ht="13.5" customHeight="1">
      <c r="D282" s="395"/>
    </row>
    <row r="283" ht="13.5" customHeight="1">
      <c r="D283" s="395"/>
    </row>
    <row r="284" ht="13.5" customHeight="1">
      <c r="D284" s="395"/>
    </row>
    <row r="285" ht="13.5" customHeight="1">
      <c r="D285" s="395"/>
    </row>
    <row r="286" ht="13.5" customHeight="1">
      <c r="D286" s="395"/>
    </row>
    <row r="287" ht="13.5" customHeight="1">
      <c r="D287" s="395"/>
    </row>
    <row r="288" ht="13.5" customHeight="1">
      <c r="D288" s="395"/>
    </row>
    <row r="289" ht="13.5" customHeight="1">
      <c r="D289" s="395"/>
    </row>
    <row r="290" ht="13.5" customHeight="1">
      <c r="D290" s="395"/>
    </row>
    <row r="291" ht="13.5" customHeight="1">
      <c r="D291" s="395"/>
    </row>
    <row r="292" ht="13.5" customHeight="1">
      <c r="D292" s="395"/>
    </row>
    <row r="293" ht="13.5" customHeight="1">
      <c r="D293" s="395"/>
    </row>
    <row r="294" ht="13.5" customHeight="1">
      <c r="D294" s="395"/>
    </row>
    <row r="295" ht="13.5" customHeight="1">
      <c r="D295" s="395"/>
    </row>
    <row r="296" ht="13.5" customHeight="1">
      <c r="D296" s="395"/>
    </row>
    <row r="297" ht="13.5" customHeight="1">
      <c r="D297" s="395"/>
    </row>
    <row r="298" ht="13.5" customHeight="1">
      <c r="D298" s="395"/>
    </row>
    <row r="299" ht="13.5" customHeight="1">
      <c r="D299" s="395"/>
    </row>
    <row r="300" ht="13.5" customHeight="1">
      <c r="D300" s="395"/>
    </row>
    <row r="301" ht="13.5" customHeight="1">
      <c r="D301" s="395"/>
    </row>
    <row r="302" ht="13.5" customHeight="1">
      <c r="D302" s="395"/>
    </row>
    <row r="303" ht="13.5" customHeight="1">
      <c r="D303" s="395"/>
    </row>
    <row r="304" ht="13.5" customHeight="1">
      <c r="D304" s="395"/>
    </row>
    <row r="305" ht="13.5" customHeight="1">
      <c r="D305" s="395"/>
    </row>
    <row r="306" ht="13.5" customHeight="1">
      <c r="D306" s="395"/>
    </row>
    <row r="307" ht="13.5" customHeight="1">
      <c r="D307" s="395"/>
    </row>
    <row r="308" ht="13.5" customHeight="1">
      <c r="D308" s="395"/>
    </row>
    <row r="309" ht="13.5" customHeight="1">
      <c r="D309" s="395"/>
    </row>
    <row r="310" ht="13.5" customHeight="1">
      <c r="D310" s="395"/>
    </row>
    <row r="311" ht="13.5" customHeight="1">
      <c r="D311" s="395"/>
    </row>
    <row r="312" ht="13.5" customHeight="1">
      <c r="D312" s="395"/>
    </row>
    <row r="313" ht="13.5" customHeight="1">
      <c r="D313" s="395"/>
    </row>
    <row r="314" ht="13.5" customHeight="1">
      <c r="D314" s="395"/>
    </row>
    <row r="315" ht="13.5" customHeight="1">
      <c r="D315" s="395"/>
    </row>
    <row r="316" ht="13.5" customHeight="1">
      <c r="D316" s="395"/>
    </row>
    <row r="317" ht="13.5" customHeight="1">
      <c r="D317" s="395"/>
    </row>
    <row r="318" ht="13.5" customHeight="1">
      <c r="D318" s="395"/>
    </row>
    <row r="319" ht="13.5" customHeight="1">
      <c r="D319" s="395"/>
    </row>
    <row r="320" ht="13.5" customHeight="1">
      <c r="D320" s="395"/>
    </row>
    <row r="321" ht="13.5" customHeight="1">
      <c r="D321" s="395"/>
    </row>
    <row r="322" ht="13.5" customHeight="1">
      <c r="D322" s="395"/>
    </row>
    <row r="323" ht="13.5" customHeight="1">
      <c r="D323" s="395"/>
    </row>
    <row r="324" ht="13.5" customHeight="1">
      <c r="D324" s="395"/>
    </row>
    <row r="325" ht="13.5" customHeight="1">
      <c r="D325" s="395"/>
    </row>
    <row r="326" ht="13.5" customHeight="1">
      <c r="D326" s="395"/>
    </row>
    <row r="327" ht="13.5" customHeight="1">
      <c r="D327" s="395"/>
    </row>
    <row r="328" ht="13.5" customHeight="1">
      <c r="D328" s="395"/>
    </row>
    <row r="329" ht="13.5" customHeight="1">
      <c r="D329" s="395"/>
    </row>
    <row r="330" ht="13.5" customHeight="1">
      <c r="D330" s="395"/>
    </row>
    <row r="331" ht="13.5" customHeight="1">
      <c r="D331" s="395"/>
    </row>
    <row r="332" ht="13.5" customHeight="1">
      <c r="D332" s="395"/>
    </row>
    <row r="333" ht="13.5" customHeight="1">
      <c r="D333" s="395"/>
    </row>
    <row r="334" ht="13.5" customHeight="1">
      <c r="D334" s="395"/>
    </row>
    <row r="335" ht="13.5" customHeight="1">
      <c r="D335" s="395"/>
    </row>
    <row r="336" ht="13.5" customHeight="1">
      <c r="D336" s="395"/>
    </row>
    <row r="337" ht="13.5" customHeight="1">
      <c r="D337" s="395"/>
    </row>
    <row r="338" ht="13.5" customHeight="1">
      <c r="D338" s="395"/>
    </row>
    <row r="339" ht="13.5" customHeight="1">
      <c r="D339" s="395"/>
    </row>
    <row r="340" ht="13.5" customHeight="1">
      <c r="D340" s="395"/>
    </row>
    <row r="341" ht="13.5" customHeight="1">
      <c r="D341" s="395"/>
    </row>
    <row r="342" ht="13.5" customHeight="1">
      <c r="D342" s="395"/>
    </row>
    <row r="343" ht="13.5" customHeight="1">
      <c r="D343" s="395"/>
    </row>
    <row r="344" ht="13.5" customHeight="1">
      <c r="D344" s="395"/>
    </row>
    <row r="345" ht="13.5" customHeight="1">
      <c r="D345" s="395"/>
    </row>
    <row r="346" ht="13.5" customHeight="1">
      <c r="D346" s="395"/>
    </row>
    <row r="347" ht="13.5" customHeight="1">
      <c r="D347" s="395"/>
    </row>
    <row r="348" ht="13.5" customHeight="1">
      <c r="D348" s="395"/>
    </row>
    <row r="349" ht="13.5" customHeight="1">
      <c r="D349" s="395"/>
    </row>
    <row r="350" ht="13.5" customHeight="1">
      <c r="D350" s="395"/>
    </row>
    <row r="351" ht="13.5" customHeight="1">
      <c r="D351" s="395"/>
    </row>
    <row r="352" ht="13.5" customHeight="1">
      <c r="D352" s="395"/>
    </row>
    <row r="353" ht="13.5" customHeight="1">
      <c r="D353" s="395"/>
    </row>
    <row r="354" ht="13.5" customHeight="1">
      <c r="D354" s="395"/>
    </row>
    <row r="355" ht="13.5" customHeight="1">
      <c r="D355" s="395"/>
    </row>
    <row r="356" ht="13.5" customHeight="1">
      <c r="D356" s="395"/>
    </row>
    <row r="357" ht="13.5" customHeight="1">
      <c r="D357" s="395"/>
    </row>
    <row r="358" ht="13.5" customHeight="1">
      <c r="D358" s="395"/>
    </row>
    <row r="359" ht="13.5" customHeight="1">
      <c r="D359" s="395"/>
    </row>
    <row r="360" ht="13.5" customHeight="1">
      <c r="D360" s="395"/>
    </row>
    <row r="361" ht="13.5" customHeight="1">
      <c r="D361" s="395"/>
    </row>
    <row r="362" ht="13.5" customHeight="1">
      <c r="D362" s="395"/>
    </row>
    <row r="363" ht="13.5" customHeight="1">
      <c r="D363" s="395"/>
    </row>
    <row r="364" ht="13.5" customHeight="1">
      <c r="D364" s="395"/>
    </row>
    <row r="365" ht="13.5" customHeight="1">
      <c r="D365" s="395"/>
    </row>
    <row r="366" ht="13.5" customHeight="1">
      <c r="D366" s="395"/>
    </row>
    <row r="367" ht="13.5" customHeight="1">
      <c r="D367" s="395"/>
    </row>
    <row r="368" ht="13.5" customHeight="1">
      <c r="D368" s="395"/>
    </row>
    <row r="369" ht="13.5" customHeight="1">
      <c r="D369" s="395"/>
    </row>
    <row r="370" ht="13.5" customHeight="1">
      <c r="D370" s="395"/>
    </row>
    <row r="371" ht="13.5" customHeight="1">
      <c r="D371" s="395"/>
    </row>
    <row r="372" ht="13.5" customHeight="1">
      <c r="D372" s="395"/>
    </row>
    <row r="373" ht="13.5" customHeight="1">
      <c r="D373" s="395"/>
    </row>
    <row r="374" ht="13.5" customHeight="1">
      <c r="D374" s="395"/>
    </row>
    <row r="375" ht="13.5" customHeight="1">
      <c r="D375" s="395"/>
    </row>
    <row r="376" ht="13.5" customHeight="1">
      <c r="D376" s="395"/>
    </row>
    <row r="377" ht="13.5" customHeight="1">
      <c r="D377" s="395"/>
    </row>
    <row r="378" ht="13.5" customHeight="1">
      <c r="D378" s="395"/>
    </row>
    <row r="379" ht="13.5" customHeight="1">
      <c r="D379" s="395"/>
    </row>
    <row r="380" ht="13.5" customHeight="1">
      <c r="D380" s="395"/>
    </row>
    <row r="381" ht="13.5" customHeight="1">
      <c r="D381" s="395"/>
    </row>
    <row r="382" ht="13.5" customHeight="1">
      <c r="D382" s="395"/>
    </row>
    <row r="383" ht="13.5" customHeight="1">
      <c r="D383" s="395"/>
    </row>
    <row r="384" ht="13.5" customHeight="1">
      <c r="D384" s="395"/>
    </row>
    <row r="385" ht="13.5" customHeight="1">
      <c r="D385" s="395"/>
    </row>
    <row r="386" ht="13.5" customHeight="1">
      <c r="D386" s="395"/>
    </row>
    <row r="387" ht="13.5" customHeight="1">
      <c r="D387" s="395"/>
    </row>
    <row r="388" ht="13.5" customHeight="1">
      <c r="D388" s="395"/>
    </row>
    <row r="389" ht="13.5" customHeight="1">
      <c r="D389" s="395"/>
    </row>
    <row r="390" ht="13.5" customHeight="1">
      <c r="D390" s="395"/>
    </row>
    <row r="391" ht="13.5" customHeight="1">
      <c r="D391" s="395"/>
    </row>
    <row r="392" ht="13.5" customHeight="1">
      <c r="D392" s="395"/>
    </row>
    <row r="393" ht="13.5" customHeight="1">
      <c r="D393" s="395"/>
    </row>
    <row r="394" ht="13.5" customHeight="1">
      <c r="D394" s="395"/>
    </row>
    <row r="395" ht="13.5" customHeight="1">
      <c r="D395" s="395"/>
    </row>
    <row r="396" ht="13.5" customHeight="1">
      <c r="D396" s="395"/>
    </row>
    <row r="397" ht="13.5" customHeight="1">
      <c r="D397" s="395"/>
    </row>
    <row r="398" ht="13.5" customHeight="1">
      <c r="D398" s="395"/>
    </row>
    <row r="399" ht="13.5" customHeight="1">
      <c r="D399" s="395"/>
    </row>
    <row r="400" ht="13.5" customHeight="1">
      <c r="D400" s="395"/>
    </row>
    <row r="401" ht="13.5" customHeight="1">
      <c r="D401" s="395"/>
    </row>
    <row r="402" ht="13.5" customHeight="1">
      <c r="D402" s="395"/>
    </row>
    <row r="403" ht="13.5" customHeight="1">
      <c r="D403" s="395"/>
    </row>
    <row r="404" ht="13.5" customHeight="1">
      <c r="D404" s="395"/>
    </row>
    <row r="405" ht="13.5" customHeight="1">
      <c r="D405" s="395"/>
    </row>
    <row r="406" ht="13.5" customHeight="1">
      <c r="D406" s="395"/>
    </row>
    <row r="407" ht="13.5" customHeight="1">
      <c r="D407" s="395"/>
    </row>
    <row r="408" ht="13.5" customHeight="1">
      <c r="D408" s="395"/>
    </row>
    <row r="409" ht="13.5" customHeight="1">
      <c r="D409" s="395"/>
    </row>
    <row r="410" ht="13.5" customHeight="1">
      <c r="D410" s="395"/>
    </row>
    <row r="411" ht="13.5" customHeight="1">
      <c r="D411" s="395"/>
    </row>
    <row r="412" ht="13.5" customHeight="1">
      <c r="D412" s="395"/>
    </row>
    <row r="413" ht="13.5" customHeight="1">
      <c r="D413" s="395"/>
    </row>
    <row r="414" ht="13.5" customHeight="1">
      <c r="D414" s="395"/>
    </row>
    <row r="415" ht="13.5" customHeight="1">
      <c r="D415" s="395"/>
    </row>
    <row r="416" ht="13.5" customHeight="1">
      <c r="D416" s="395"/>
    </row>
    <row r="417" ht="13.5" customHeight="1">
      <c r="D417" s="395"/>
    </row>
    <row r="418" ht="13.5" customHeight="1">
      <c r="D418" s="395"/>
    </row>
    <row r="419" ht="13.5" customHeight="1">
      <c r="D419" s="395"/>
    </row>
    <row r="420" ht="13.5" customHeight="1">
      <c r="D420" s="395"/>
    </row>
    <row r="421" ht="13.5" customHeight="1">
      <c r="D421" s="395"/>
    </row>
    <row r="422" ht="13.5" customHeight="1">
      <c r="D422" s="395"/>
    </row>
    <row r="423" ht="13.5" customHeight="1">
      <c r="D423" s="395"/>
    </row>
    <row r="424" ht="13.5" customHeight="1">
      <c r="D424" s="395"/>
    </row>
    <row r="425" ht="13.5" customHeight="1">
      <c r="D425" s="395"/>
    </row>
    <row r="426" ht="13.5" customHeight="1">
      <c r="D426" s="395"/>
    </row>
    <row r="427" ht="13.5" customHeight="1">
      <c r="D427" s="395"/>
    </row>
    <row r="428" ht="13.5" customHeight="1">
      <c r="D428" s="395"/>
    </row>
    <row r="429" ht="13.5" customHeight="1">
      <c r="D429" s="395"/>
    </row>
    <row r="430" ht="13.5" customHeight="1">
      <c r="D430" s="395"/>
    </row>
    <row r="431" ht="13.5" customHeight="1">
      <c r="D431" s="395"/>
    </row>
    <row r="432" ht="13.5" customHeight="1">
      <c r="D432" s="395"/>
    </row>
    <row r="433" ht="13.5" customHeight="1">
      <c r="D433" s="395"/>
    </row>
    <row r="434" ht="13.5" customHeight="1">
      <c r="D434" s="395"/>
    </row>
    <row r="435" ht="13.5" customHeight="1">
      <c r="D435" s="395"/>
    </row>
    <row r="436" ht="13.5" customHeight="1">
      <c r="D436" s="395"/>
    </row>
    <row r="437" ht="13.5" customHeight="1">
      <c r="D437" s="395"/>
    </row>
    <row r="438" ht="13.5" customHeight="1">
      <c r="D438" s="395"/>
    </row>
    <row r="439" ht="13.5" customHeight="1">
      <c r="D439" s="395"/>
    </row>
    <row r="440" ht="13.5" customHeight="1">
      <c r="D440" s="395"/>
    </row>
    <row r="441" ht="13.5" customHeight="1">
      <c r="D441" s="395"/>
    </row>
    <row r="442" ht="13.5" customHeight="1">
      <c r="D442" s="395"/>
    </row>
    <row r="443" ht="13.5" customHeight="1">
      <c r="D443" s="395"/>
    </row>
    <row r="444" ht="13.5" customHeight="1">
      <c r="D444" s="395"/>
    </row>
    <row r="445" ht="13.5" customHeight="1">
      <c r="D445" s="395"/>
    </row>
    <row r="446" ht="13.5" customHeight="1">
      <c r="D446" s="395"/>
    </row>
    <row r="447" ht="13.5" customHeight="1">
      <c r="D447" s="395"/>
    </row>
    <row r="448" ht="13.5" customHeight="1">
      <c r="D448" s="395"/>
    </row>
    <row r="449" ht="13.5" customHeight="1">
      <c r="D449" s="395"/>
    </row>
    <row r="450" ht="13.5" customHeight="1">
      <c r="D450" s="395"/>
    </row>
    <row r="451" ht="13.5" customHeight="1">
      <c r="D451" s="395"/>
    </row>
    <row r="452" ht="13.5" customHeight="1">
      <c r="D452" s="395"/>
    </row>
    <row r="453" ht="13.5" customHeight="1">
      <c r="D453" s="395"/>
    </row>
    <row r="454" ht="13.5" customHeight="1">
      <c r="D454" s="395"/>
    </row>
    <row r="455" ht="13.5" customHeight="1">
      <c r="D455" s="395"/>
    </row>
    <row r="456" ht="13.5" customHeight="1">
      <c r="D456" s="395"/>
    </row>
    <row r="457" ht="13.5" customHeight="1">
      <c r="D457" s="395"/>
    </row>
    <row r="458" ht="13.5" customHeight="1">
      <c r="D458" s="395"/>
    </row>
    <row r="459" ht="13.5" customHeight="1">
      <c r="D459" s="395"/>
    </row>
    <row r="460" ht="13.5" customHeight="1">
      <c r="D460" s="395"/>
    </row>
    <row r="461" ht="13.5" customHeight="1">
      <c r="D461" s="395"/>
    </row>
    <row r="462" ht="13.5" customHeight="1">
      <c r="D462" s="395"/>
    </row>
    <row r="463" ht="13.5" customHeight="1">
      <c r="D463" s="395"/>
    </row>
    <row r="464" ht="13.5" customHeight="1">
      <c r="D464" s="395"/>
    </row>
    <row r="465" ht="13.5" customHeight="1">
      <c r="D465" s="395"/>
    </row>
    <row r="466" ht="13.5" customHeight="1">
      <c r="D466" s="395"/>
    </row>
    <row r="467" ht="13.5" customHeight="1">
      <c r="D467" s="395"/>
    </row>
    <row r="468" ht="13.5" customHeight="1">
      <c r="D468" s="395"/>
    </row>
    <row r="469" ht="13.5" customHeight="1">
      <c r="D469" s="395"/>
    </row>
    <row r="470" ht="13.5" customHeight="1">
      <c r="D470" s="395"/>
    </row>
    <row r="471" ht="13.5" customHeight="1">
      <c r="D471" s="395"/>
    </row>
    <row r="472" ht="13.5" customHeight="1">
      <c r="D472" s="395"/>
    </row>
    <row r="473" ht="13.5" customHeight="1">
      <c r="D473" s="395"/>
    </row>
    <row r="474" ht="13.5" customHeight="1">
      <c r="D474" s="395"/>
    </row>
    <row r="475" ht="13.5" customHeight="1">
      <c r="D475" s="395"/>
    </row>
    <row r="476" ht="13.5" customHeight="1">
      <c r="D476" s="395"/>
    </row>
    <row r="477" ht="13.5" customHeight="1">
      <c r="D477" s="395"/>
    </row>
    <row r="478" ht="13.5" customHeight="1">
      <c r="D478" s="395"/>
    </row>
    <row r="479" ht="13.5" customHeight="1">
      <c r="D479" s="395"/>
    </row>
    <row r="480" ht="13.5" customHeight="1">
      <c r="D480" s="395"/>
    </row>
    <row r="481" ht="13.5" customHeight="1">
      <c r="D481" s="395"/>
    </row>
    <row r="482" ht="13.5" customHeight="1">
      <c r="D482" s="395"/>
    </row>
    <row r="483" ht="13.5" customHeight="1">
      <c r="D483" s="395"/>
    </row>
    <row r="484" ht="13.5" customHeight="1">
      <c r="D484" s="395"/>
    </row>
    <row r="485" ht="13.5" customHeight="1">
      <c r="D485" s="395"/>
    </row>
    <row r="486" ht="13.5" customHeight="1">
      <c r="D486" s="395"/>
    </row>
    <row r="487" ht="13.5" customHeight="1">
      <c r="D487" s="395"/>
    </row>
    <row r="488" ht="13.5" customHeight="1">
      <c r="D488" s="395"/>
    </row>
    <row r="489" ht="13.5" customHeight="1">
      <c r="D489" s="395"/>
    </row>
    <row r="490" ht="13.5" customHeight="1">
      <c r="D490" s="395"/>
    </row>
    <row r="491" ht="13.5" customHeight="1">
      <c r="D491" s="395"/>
    </row>
    <row r="492" ht="13.5" customHeight="1">
      <c r="D492" s="395"/>
    </row>
    <row r="493" ht="13.5" customHeight="1">
      <c r="D493" s="395"/>
    </row>
    <row r="494" ht="13.5" customHeight="1">
      <c r="D494" s="395"/>
    </row>
    <row r="495" ht="13.5" customHeight="1">
      <c r="D495" s="395"/>
    </row>
    <row r="496" ht="13.5" customHeight="1">
      <c r="D496" s="395"/>
    </row>
    <row r="497" ht="13.5" customHeight="1">
      <c r="D497" s="395"/>
    </row>
    <row r="498" ht="13.5" customHeight="1">
      <c r="D498" s="395"/>
    </row>
    <row r="499" ht="13.5" customHeight="1">
      <c r="D499" s="395"/>
    </row>
    <row r="500" ht="13.5" customHeight="1">
      <c r="D500" s="395"/>
    </row>
    <row r="501" ht="13.5" customHeight="1">
      <c r="D501" s="395"/>
    </row>
    <row r="502" ht="13.5" customHeight="1">
      <c r="D502" s="395"/>
    </row>
    <row r="503" ht="13.5" customHeight="1">
      <c r="D503" s="395"/>
    </row>
    <row r="504" ht="13.5" customHeight="1">
      <c r="D504" s="395"/>
    </row>
    <row r="505" ht="13.5" customHeight="1">
      <c r="D505" s="395"/>
    </row>
    <row r="506" ht="13.5" customHeight="1">
      <c r="D506" s="395"/>
    </row>
    <row r="507" ht="13.5" customHeight="1">
      <c r="D507" s="395"/>
    </row>
    <row r="508" ht="13.5" customHeight="1">
      <c r="D508" s="395"/>
    </row>
    <row r="509" ht="13.5" customHeight="1">
      <c r="D509" s="395"/>
    </row>
    <row r="510" ht="13.5" customHeight="1">
      <c r="D510" s="395"/>
    </row>
    <row r="511" ht="13.5" customHeight="1">
      <c r="D511" s="395"/>
    </row>
    <row r="512" ht="13.5" customHeight="1">
      <c r="D512" s="395"/>
    </row>
    <row r="513" ht="13.5" customHeight="1">
      <c r="D513" s="395"/>
    </row>
    <row r="514" ht="13.5" customHeight="1">
      <c r="D514" s="395"/>
    </row>
    <row r="515" ht="13.5" customHeight="1">
      <c r="D515" s="395"/>
    </row>
    <row r="516" ht="13.5" customHeight="1">
      <c r="D516" s="395"/>
    </row>
    <row r="517" ht="13.5" customHeight="1">
      <c r="D517" s="395"/>
    </row>
    <row r="518" ht="13.5" customHeight="1">
      <c r="D518" s="395"/>
    </row>
    <row r="519" ht="13.5" customHeight="1">
      <c r="D519" s="395"/>
    </row>
    <row r="520" ht="13.5" customHeight="1">
      <c r="D520" s="395"/>
    </row>
    <row r="521" ht="13.5" customHeight="1">
      <c r="D521" s="395"/>
    </row>
    <row r="522" ht="13.5" customHeight="1">
      <c r="D522" s="395"/>
    </row>
    <row r="523" ht="13.5" customHeight="1">
      <c r="D523" s="395"/>
    </row>
    <row r="524" ht="13.5" customHeight="1">
      <c r="D524" s="395"/>
    </row>
    <row r="525" ht="13.5" customHeight="1">
      <c r="D525" s="395"/>
    </row>
    <row r="526" ht="13.5" customHeight="1">
      <c r="D526" s="395"/>
    </row>
    <row r="527" ht="13.5" customHeight="1">
      <c r="D527" s="395"/>
    </row>
    <row r="528" ht="13.5" customHeight="1">
      <c r="D528" s="395"/>
    </row>
    <row r="529" ht="13.5" customHeight="1">
      <c r="D529" s="395"/>
    </row>
    <row r="530" ht="13.5" customHeight="1">
      <c r="D530" s="395"/>
    </row>
    <row r="531" ht="13.5" customHeight="1">
      <c r="D531" s="395"/>
    </row>
    <row r="532" ht="13.5" customHeight="1">
      <c r="D532" s="395"/>
    </row>
    <row r="533" ht="13.5" customHeight="1">
      <c r="D533" s="395"/>
    </row>
    <row r="534" ht="13.5" customHeight="1">
      <c r="D534" s="395"/>
    </row>
    <row r="535" ht="13.5" customHeight="1">
      <c r="D535" s="395"/>
    </row>
    <row r="536" ht="13.5" customHeight="1">
      <c r="D536" s="395"/>
    </row>
    <row r="537" ht="13.5" customHeight="1">
      <c r="D537" s="395"/>
    </row>
    <row r="538" ht="13.5" customHeight="1">
      <c r="D538" s="395"/>
    </row>
    <row r="539" ht="13.5" customHeight="1">
      <c r="D539" s="395"/>
    </row>
    <row r="540" ht="13.5" customHeight="1">
      <c r="D540" s="395"/>
    </row>
    <row r="541" ht="13.5" customHeight="1">
      <c r="D541" s="395"/>
    </row>
    <row r="542" ht="13.5" customHeight="1">
      <c r="D542" s="395"/>
    </row>
    <row r="543" ht="13.5" customHeight="1">
      <c r="D543" s="395"/>
    </row>
    <row r="544" ht="13.5" customHeight="1">
      <c r="D544" s="395"/>
    </row>
    <row r="545" ht="13.5" customHeight="1">
      <c r="D545" s="395"/>
    </row>
    <row r="546" ht="13.5" customHeight="1">
      <c r="D546" s="395"/>
    </row>
    <row r="547" ht="13.5" customHeight="1">
      <c r="D547" s="395"/>
    </row>
    <row r="548" ht="13.5" customHeight="1">
      <c r="D548" s="395"/>
    </row>
    <row r="549" ht="13.5" customHeight="1">
      <c r="D549" s="395"/>
    </row>
    <row r="550" ht="13.5" customHeight="1">
      <c r="D550" s="395"/>
    </row>
    <row r="551" ht="13.5" customHeight="1">
      <c r="D551" s="395"/>
    </row>
    <row r="552" ht="13.5" customHeight="1">
      <c r="D552" s="395"/>
    </row>
    <row r="553" ht="13.5" customHeight="1">
      <c r="D553" s="395"/>
    </row>
    <row r="554" ht="13.5" customHeight="1">
      <c r="D554" s="395"/>
    </row>
    <row r="555" ht="13.5" customHeight="1">
      <c r="D555" s="395"/>
    </row>
    <row r="556" ht="13.5" customHeight="1">
      <c r="D556" s="395"/>
    </row>
    <row r="557" ht="13.5" customHeight="1">
      <c r="D557" s="395"/>
    </row>
    <row r="558" ht="13.5" customHeight="1">
      <c r="D558" s="395"/>
    </row>
    <row r="559" ht="13.5" customHeight="1">
      <c r="D559" s="395"/>
    </row>
    <row r="560" ht="13.5" customHeight="1">
      <c r="D560" s="395"/>
    </row>
    <row r="561" ht="13.5" customHeight="1">
      <c r="D561" s="395"/>
    </row>
    <row r="562" ht="13.5" customHeight="1">
      <c r="D562" s="395"/>
    </row>
    <row r="563" ht="13.5" customHeight="1">
      <c r="D563" s="395"/>
    </row>
    <row r="564" ht="13.5" customHeight="1">
      <c r="D564" s="395"/>
    </row>
    <row r="565" ht="13.5" customHeight="1">
      <c r="D565" s="395"/>
    </row>
    <row r="566" ht="13.5" customHeight="1">
      <c r="D566" s="395"/>
    </row>
    <row r="567" ht="13.5" customHeight="1">
      <c r="D567" s="395"/>
    </row>
    <row r="568" ht="13.5" customHeight="1">
      <c r="D568" s="395"/>
    </row>
    <row r="569" ht="13.5" customHeight="1">
      <c r="D569" s="395"/>
    </row>
    <row r="570" ht="13.5" customHeight="1">
      <c r="D570" s="395"/>
    </row>
    <row r="571" ht="13.5" customHeight="1">
      <c r="D571" s="395"/>
    </row>
    <row r="572" ht="13.5" customHeight="1">
      <c r="D572" s="395"/>
    </row>
    <row r="573" ht="13.5" customHeight="1">
      <c r="D573" s="395"/>
    </row>
    <row r="574" ht="13.5" customHeight="1">
      <c r="D574" s="395"/>
    </row>
    <row r="575" ht="13.5" customHeight="1">
      <c r="D575" s="395"/>
    </row>
    <row r="576" ht="13.5" customHeight="1">
      <c r="D576" s="395"/>
    </row>
    <row r="577" ht="13.5" customHeight="1">
      <c r="D577" s="395"/>
    </row>
    <row r="578" ht="13.5" customHeight="1">
      <c r="D578" s="395"/>
    </row>
    <row r="579" ht="13.5" customHeight="1">
      <c r="D579" s="395"/>
    </row>
    <row r="580" ht="13.5" customHeight="1">
      <c r="D580" s="395"/>
    </row>
    <row r="581" ht="13.5" customHeight="1">
      <c r="D581" s="395"/>
    </row>
    <row r="582" ht="13.5" customHeight="1">
      <c r="D582" s="395"/>
    </row>
    <row r="583" ht="13.5" customHeight="1">
      <c r="D583" s="395"/>
    </row>
    <row r="584" ht="13.5" customHeight="1">
      <c r="D584" s="395"/>
    </row>
    <row r="585" ht="13.5" customHeight="1">
      <c r="D585" s="395"/>
    </row>
    <row r="586" ht="13.5" customHeight="1">
      <c r="D586" s="395"/>
    </row>
    <row r="587" ht="13.5" customHeight="1">
      <c r="D587" s="395"/>
    </row>
    <row r="588" ht="13.5" customHeight="1">
      <c r="D588" s="395"/>
    </row>
    <row r="589" ht="13.5" customHeight="1">
      <c r="D589" s="395"/>
    </row>
    <row r="590" ht="13.5" customHeight="1">
      <c r="D590" s="395"/>
    </row>
    <row r="591" ht="13.5" customHeight="1">
      <c r="D591" s="395"/>
    </row>
    <row r="592" ht="13.5" customHeight="1">
      <c r="D592" s="395"/>
    </row>
    <row r="593" ht="13.5" customHeight="1">
      <c r="D593" s="395"/>
    </row>
    <row r="594" ht="13.5" customHeight="1">
      <c r="D594" s="395"/>
    </row>
    <row r="595" ht="13.5" customHeight="1">
      <c r="D595" s="395"/>
    </row>
    <row r="596" ht="13.5" customHeight="1">
      <c r="D596" s="395"/>
    </row>
    <row r="597" ht="13.5" customHeight="1">
      <c r="D597" s="395"/>
    </row>
    <row r="598" ht="13.5" customHeight="1">
      <c r="D598" s="395"/>
    </row>
    <row r="599" ht="13.5" customHeight="1">
      <c r="D599" s="395"/>
    </row>
    <row r="600" ht="13.5" customHeight="1">
      <c r="D600" s="395"/>
    </row>
    <row r="601" ht="13.5" customHeight="1">
      <c r="D601" s="395"/>
    </row>
    <row r="602" ht="13.5" customHeight="1">
      <c r="D602" s="395"/>
    </row>
    <row r="603" ht="13.5" customHeight="1">
      <c r="D603" s="395"/>
    </row>
    <row r="604" ht="13.5" customHeight="1">
      <c r="D604" s="395"/>
    </row>
    <row r="605" ht="13.5" customHeight="1">
      <c r="D605" s="395"/>
    </row>
    <row r="606" ht="13.5" customHeight="1">
      <c r="D606" s="395"/>
    </row>
    <row r="607" ht="13.5" customHeight="1">
      <c r="D607" s="395"/>
    </row>
    <row r="608" ht="13.5" customHeight="1">
      <c r="D608" s="395"/>
    </row>
    <row r="609" ht="13.5" customHeight="1">
      <c r="D609" s="395"/>
    </row>
    <row r="610" ht="13.5" customHeight="1">
      <c r="D610" s="395"/>
    </row>
    <row r="611" ht="13.5" customHeight="1">
      <c r="D611" s="395"/>
    </row>
    <row r="612" ht="13.5" customHeight="1">
      <c r="D612" s="395"/>
    </row>
    <row r="613" ht="13.5" customHeight="1">
      <c r="D613" s="395"/>
    </row>
    <row r="614" ht="13.5" customHeight="1">
      <c r="D614" s="395"/>
    </row>
    <row r="615" ht="13.5" customHeight="1">
      <c r="D615" s="395"/>
    </row>
    <row r="616" ht="13.5" customHeight="1">
      <c r="D616" s="395"/>
    </row>
    <row r="617" ht="13.5" customHeight="1">
      <c r="D617" s="395"/>
    </row>
    <row r="618" ht="13.5" customHeight="1">
      <c r="D618" s="395"/>
    </row>
    <row r="619" ht="13.5" customHeight="1">
      <c r="D619" s="395"/>
    </row>
    <row r="620" ht="13.5" customHeight="1">
      <c r="D620" s="395"/>
    </row>
    <row r="621" ht="13.5" customHeight="1">
      <c r="D621" s="395"/>
    </row>
    <row r="622" ht="13.5" customHeight="1">
      <c r="D622" s="395"/>
    </row>
    <row r="623" ht="13.5" customHeight="1">
      <c r="D623" s="395"/>
    </row>
    <row r="624" ht="13.5" customHeight="1">
      <c r="D624" s="395"/>
    </row>
    <row r="625" ht="13.5" customHeight="1">
      <c r="D625" s="395"/>
    </row>
    <row r="626" ht="13.5" customHeight="1">
      <c r="D626" s="395"/>
    </row>
    <row r="627" ht="13.5" customHeight="1">
      <c r="D627" s="395"/>
    </row>
    <row r="628" ht="13.5" customHeight="1">
      <c r="D628" s="395"/>
    </row>
    <row r="629" ht="13.5" customHeight="1">
      <c r="D629" s="395"/>
    </row>
    <row r="630" ht="13.5" customHeight="1">
      <c r="D630" s="395"/>
    </row>
    <row r="631" ht="13.5" customHeight="1">
      <c r="D631" s="395"/>
    </row>
    <row r="632" ht="13.5" customHeight="1">
      <c r="D632" s="395"/>
    </row>
    <row r="633" ht="13.5" customHeight="1">
      <c r="D633" s="395"/>
    </row>
    <row r="634" ht="13.5" customHeight="1">
      <c r="D634" s="395"/>
    </row>
    <row r="635" ht="13.5" customHeight="1">
      <c r="D635" s="395"/>
    </row>
    <row r="636" ht="13.5" customHeight="1">
      <c r="D636" s="395"/>
    </row>
    <row r="637" ht="13.5" customHeight="1">
      <c r="D637" s="395"/>
    </row>
    <row r="638" ht="13.5" customHeight="1">
      <c r="D638" s="395"/>
    </row>
    <row r="639" ht="13.5" customHeight="1">
      <c r="D639" s="395"/>
    </row>
    <row r="640" ht="13.5" customHeight="1">
      <c r="D640" s="395"/>
    </row>
    <row r="641" ht="13.5" customHeight="1">
      <c r="D641" s="395"/>
    </row>
    <row r="642" ht="13.5" customHeight="1">
      <c r="D642" s="395"/>
    </row>
    <row r="643" ht="13.5" customHeight="1">
      <c r="D643" s="395"/>
    </row>
    <row r="644" ht="13.5" customHeight="1">
      <c r="D644" s="395"/>
    </row>
    <row r="645" ht="13.5" customHeight="1">
      <c r="D645" s="395"/>
    </row>
    <row r="646" ht="13.5" customHeight="1">
      <c r="D646" s="395"/>
    </row>
    <row r="647" ht="13.5" customHeight="1">
      <c r="D647" s="395"/>
    </row>
    <row r="648" ht="13.5" customHeight="1">
      <c r="D648" s="395"/>
    </row>
    <row r="649" ht="13.5" customHeight="1">
      <c r="D649" s="395"/>
    </row>
    <row r="650" ht="13.5" customHeight="1">
      <c r="D650" s="395"/>
    </row>
    <row r="651" ht="13.5" customHeight="1">
      <c r="D651" s="395"/>
    </row>
    <row r="652" ht="13.5" customHeight="1">
      <c r="D652" s="395"/>
    </row>
    <row r="653" ht="13.5" customHeight="1">
      <c r="D653" s="395"/>
    </row>
    <row r="654" ht="13.5" customHeight="1">
      <c r="D654" s="395"/>
    </row>
    <row r="655" ht="13.5" customHeight="1">
      <c r="D655" s="395"/>
    </row>
    <row r="656" ht="13.5" customHeight="1">
      <c r="D656" s="395"/>
    </row>
    <row r="657" ht="13.5" customHeight="1">
      <c r="D657" s="395"/>
    </row>
    <row r="658" ht="13.5" customHeight="1">
      <c r="D658" s="395"/>
    </row>
    <row r="659" ht="13.5" customHeight="1">
      <c r="D659" s="395"/>
    </row>
    <row r="660" ht="13.5" customHeight="1">
      <c r="D660" s="395"/>
    </row>
    <row r="661" ht="13.5" customHeight="1">
      <c r="D661" s="395"/>
    </row>
    <row r="662" ht="13.5" customHeight="1">
      <c r="D662" s="395"/>
    </row>
    <row r="663" ht="13.5" customHeight="1">
      <c r="D663" s="395"/>
    </row>
    <row r="664" ht="13.5" customHeight="1">
      <c r="D664" s="395"/>
    </row>
    <row r="665" ht="13.5" customHeight="1">
      <c r="D665" s="395"/>
    </row>
    <row r="666" ht="13.5" customHeight="1">
      <c r="D666" s="395"/>
    </row>
    <row r="667" ht="13.5" customHeight="1">
      <c r="D667" s="395"/>
    </row>
    <row r="668" ht="13.5" customHeight="1">
      <c r="D668" s="395"/>
    </row>
    <row r="669" ht="13.5" customHeight="1">
      <c r="D669" s="395"/>
    </row>
    <row r="670" ht="13.5" customHeight="1">
      <c r="D670" s="395"/>
    </row>
    <row r="671" ht="13.5" customHeight="1">
      <c r="D671" s="395"/>
    </row>
    <row r="672" ht="13.5" customHeight="1">
      <c r="D672" s="395"/>
    </row>
    <row r="673" ht="13.5" customHeight="1">
      <c r="D673" s="395"/>
    </row>
    <row r="674" ht="13.5" customHeight="1">
      <c r="D674" s="395"/>
    </row>
    <row r="675" ht="13.5" customHeight="1">
      <c r="D675" s="395"/>
    </row>
    <row r="676" ht="13.5" customHeight="1">
      <c r="D676" s="395"/>
    </row>
    <row r="677" ht="13.5" customHeight="1">
      <c r="D677" s="395"/>
    </row>
    <row r="678" ht="13.5" customHeight="1">
      <c r="D678" s="395"/>
    </row>
    <row r="679" ht="13.5" customHeight="1">
      <c r="D679" s="395"/>
    </row>
    <row r="680" ht="13.5" customHeight="1">
      <c r="D680" s="395"/>
    </row>
    <row r="681" ht="13.5" customHeight="1">
      <c r="D681" s="395"/>
    </row>
    <row r="682" ht="13.5" customHeight="1">
      <c r="D682" s="395"/>
    </row>
    <row r="683" ht="13.5" customHeight="1">
      <c r="D683" s="395"/>
    </row>
    <row r="684" ht="13.5" customHeight="1">
      <c r="D684" s="395"/>
    </row>
    <row r="685" ht="13.5" customHeight="1">
      <c r="D685" s="395"/>
    </row>
    <row r="686" ht="13.5" customHeight="1">
      <c r="D686" s="395"/>
    </row>
    <row r="687" ht="13.5" customHeight="1">
      <c r="D687" s="395"/>
    </row>
    <row r="688" ht="13.5" customHeight="1">
      <c r="D688" s="395"/>
    </row>
    <row r="689" ht="13.5" customHeight="1">
      <c r="D689" s="395"/>
    </row>
    <row r="690" ht="13.5" customHeight="1">
      <c r="D690" s="395"/>
    </row>
    <row r="691" ht="13.5" customHeight="1">
      <c r="D691" s="395"/>
    </row>
    <row r="692" ht="13.5" customHeight="1">
      <c r="D692" s="395"/>
    </row>
    <row r="693" ht="13.5" customHeight="1">
      <c r="D693" s="395"/>
    </row>
    <row r="694" ht="13.5" customHeight="1">
      <c r="D694" s="395"/>
    </row>
    <row r="695" ht="13.5" customHeight="1">
      <c r="D695" s="395"/>
    </row>
    <row r="696" ht="13.5" customHeight="1">
      <c r="D696" s="395"/>
    </row>
    <row r="697" ht="13.5" customHeight="1">
      <c r="D697" s="395"/>
    </row>
    <row r="698" ht="13.5" customHeight="1">
      <c r="D698" s="395"/>
    </row>
    <row r="699" ht="13.5" customHeight="1">
      <c r="D699" s="395"/>
    </row>
    <row r="700" ht="13.5" customHeight="1">
      <c r="D700" s="395"/>
    </row>
    <row r="701" ht="13.5" customHeight="1">
      <c r="D701" s="395"/>
    </row>
    <row r="702" ht="13.5" customHeight="1">
      <c r="D702" s="395"/>
    </row>
    <row r="703" ht="13.5" customHeight="1">
      <c r="D703" s="395"/>
    </row>
    <row r="704" ht="13.5" customHeight="1">
      <c r="D704" s="395"/>
    </row>
    <row r="705" ht="13.5" customHeight="1">
      <c r="D705" s="395"/>
    </row>
    <row r="706" ht="13.5" customHeight="1">
      <c r="D706" s="395"/>
    </row>
    <row r="707" ht="13.5" customHeight="1">
      <c r="D707" s="395"/>
    </row>
    <row r="708" ht="13.5" customHeight="1">
      <c r="D708" s="395"/>
    </row>
    <row r="709" ht="13.5" customHeight="1">
      <c r="D709" s="395"/>
    </row>
    <row r="710" ht="13.5" customHeight="1">
      <c r="D710" s="395"/>
    </row>
    <row r="711" ht="13.5" customHeight="1">
      <c r="D711" s="395"/>
    </row>
    <row r="712" ht="13.5" customHeight="1">
      <c r="D712" s="395"/>
    </row>
    <row r="713" ht="13.5" customHeight="1">
      <c r="D713" s="395"/>
    </row>
    <row r="714" ht="13.5" customHeight="1">
      <c r="D714" s="395"/>
    </row>
    <row r="715" ht="13.5" customHeight="1">
      <c r="D715" s="395"/>
    </row>
    <row r="716" ht="13.5" customHeight="1">
      <c r="D716" s="395"/>
    </row>
    <row r="717" ht="13.5" customHeight="1">
      <c r="D717" s="395"/>
    </row>
    <row r="718" ht="13.5" customHeight="1">
      <c r="D718" s="395"/>
    </row>
    <row r="719" ht="13.5" customHeight="1">
      <c r="D719" s="395"/>
    </row>
    <row r="720" ht="13.5" customHeight="1">
      <c r="D720" s="395"/>
    </row>
    <row r="721" ht="13.5" customHeight="1">
      <c r="D721" s="395"/>
    </row>
    <row r="722" ht="13.5" customHeight="1">
      <c r="D722" s="395"/>
    </row>
    <row r="723" ht="13.5" customHeight="1">
      <c r="D723" s="395"/>
    </row>
    <row r="724" ht="13.5" customHeight="1">
      <c r="D724" s="395"/>
    </row>
    <row r="725" ht="13.5" customHeight="1">
      <c r="D725" s="395"/>
    </row>
    <row r="726" ht="13.5" customHeight="1">
      <c r="D726" s="395"/>
    </row>
    <row r="727" ht="13.5" customHeight="1">
      <c r="D727" s="395"/>
    </row>
    <row r="728" ht="13.5" customHeight="1">
      <c r="D728" s="395"/>
    </row>
    <row r="729" ht="13.5" customHeight="1">
      <c r="D729" s="395"/>
    </row>
    <row r="730" ht="13.5" customHeight="1">
      <c r="D730" s="395"/>
    </row>
    <row r="731" ht="13.5" customHeight="1">
      <c r="D731" s="395"/>
    </row>
    <row r="732" ht="13.5" customHeight="1">
      <c r="D732" s="395"/>
    </row>
    <row r="733" ht="13.5" customHeight="1">
      <c r="D733" s="395"/>
    </row>
    <row r="734" ht="13.5" customHeight="1">
      <c r="D734" s="395"/>
    </row>
    <row r="735" ht="13.5" customHeight="1">
      <c r="D735" s="395"/>
    </row>
    <row r="736" ht="13.5" customHeight="1">
      <c r="D736" s="395"/>
    </row>
    <row r="737" ht="13.5" customHeight="1">
      <c r="D737" s="395"/>
    </row>
    <row r="738" ht="13.5" customHeight="1">
      <c r="D738" s="395"/>
    </row>
    <row r="739" ht="13.5" customHeight="1">
      <c r="D739" s="395"/>
    </row>
    <row r="740" ht="13.5" customHeight="1">
      <c r="D740" s="395"/>
    </row>
    <row r="741" ht="13.5" customHeight="1">
      <c r="D741" s="395"/>
    </row>
    <row r="742" ht="13.5" customHeight="1">
      <c r="D742" s="395"/>
    </row>
    <row r="743" ht="13.5" customHeight="1">
      <c r="D743" s="395"/>
    </row>
    <row r="744" ht="13.5" customHeight="1">
      <c r="D744" s="395"/>
    </row>
    <row r="745" ht="13.5" customHeight="1">
      <c r="D745" s="395"/>
    </row>
    <row r="746" ht="13.5" customHeight="1">
      <c r="D746" s="395"/>
    </row>
    <row r="747" ht="13.5" customHeight="1">
      <c r="D747" s="395"/>
    </row>
    <row r="748" ht="13.5" customHeight="1">
      <c r="D748" s="395"/>
    </row>
    <row r="749" ht="13.5" customHeight="1">
      <c r="D749" s="395"/>
    </row>
    <row r="750" ht="13.5" customHeight="1">
      <c r="D750" s="395"/>
    </row>
    <row r="751" ht="13.5" customHeight="1">
      <c r="D751" s="395"/>
    </row>
    <row r="752" ht="13.5" customHeight="1">
      <c r="D752" s="395"/>
    </row>
    <row r="753" ht="13.5" customHeight="1">
      <c r="D753" s="395"/>
    </row>
    <row r="754" ht="13.5" customHeight="1">
      <c r="D754" s="395"/>
    </row>
    <row r="755" ht="13.5" customHeight="1">
      <c r="D755" s="395"/>
    </row>
    <row r="756" ht="13.5" customHeight="1">
      <c r="D756" s="395"/>
    </row>
    <row r="757" ht="13.5" customHeight="1">
      <c r="D757" s="395"/>
    </row>
    <row r="758" ht="13.5" customHeight="1">
      <c r="D758" s="395"/>
    </row>
    <row r="759" ht="13.5" customHeight="1">
      <c r="D759" s="395"/>
    </row>
    <row r="760" ht="13.5" customHeight="1">
      <c r="D760" s="395"/>
    </row>
    <row r="761" ht="13.5" customHeight="1">
      <c r="D761" s="395"/>
    </row>
    <row r="762" ht="13.5" customHeight="1">
      <c r="D762" s="395"/>
    </row>
    <row r="763" ht="13.5" customHeight="1">
      <c r="D763" s="395"/>
    </row>
    <row r="764" ht="13.5" customHeight="1">
      <c r="D764" s="395"/>
    </row>
    <row r="765" ht="13.5" customHeight="1">
      <c r="D765" s="395"/>
    </row>
    <row r="766" ht="13.5" customHeight="1">
      <c r="D766" s="395"/>
    </row>
    <row r="767" ht="13.5" customHeight="1">
      <c r="D767" s="395"/>
    </row>
    <row r="768" ht="13.5" customHeight="1">
      <c r="D768" s="395"/>
    </row>
    <row r="769" ht="13.5" customHeight="1">
      <c r="D769" s="395"/>
    </row>
    <row r="770" ht="13.5" customHeight="1">
      <c r="D770" s="395"/>
    </row>
    <row r="771" ht="13.5" customHeight="1">
      <c r="D771" s="395"/>
    </row>
    <row r="772" ht="13.5" customHeight="1">
      <c r="D772" s="395"/>
    </row>
    <row r="773" ht="13.5" customHeight="1">
      <c r="D773" s="395"/>
    </row>
    <row r="774" ht="13.5" customHeight="1">
      <c r="D774" s="395"/>
    </row>
    <row r="775" ht="13.5" customHeight="1">
      <c r="D775" s="395"/>
    </row>
    <row r="776" ht="13.5" customHeight="1">
      <c r="D776" s="395"/>
    </row>
    <row r="777" ht="13.5" customHeight="1">
      <c r="D777" s="395"/>
    </row>
    <row r="778" ht="13.5" customHeight="1">
      <c r="D778" s="395"/>
    </row>
    <row r="779" ht="13.5" customHeight="1">
      <c r="D779" s="395"/>
    </row>
    <row r="780" ht="13.5" customHeight="1">
      <c r="D780" s="395"/>
    </row>
    <row r="781" ht="13.5" customHeight="1">
      <c r="D781" s="395"/>
    </row>
    <row r="782" ht="13.5" customHeight="1">
      <c r="D782" s="395"/>
    </row>
    <row r="783" ht="13.5" customHeight="1">
      <c r="D783" s="395"/>
    </row>
    <row r="784" ht="13.5" customHeight="1">
      <c r="D784" s="395"/>
    </row>
    <row r="785" ht="13.5" customHeight="1">
      <c r="D785" s="395"/>
    </row>
    <row r="786" ht="13.5" customHeight="1">
      <c r="D786" s="395"/>
    </row>
    <row r="787" ht="13.5" customHeight="1">
      <c r="D787" s="395"/>
    </row>
    <row r="788" ht="13.5" customHeight="1">
      <c r="D788" s="395"/>
    </row>
    <row r="789" ht="13.5" customHeight="1">
      <c r="D789" s="395"/>
    </row>
    <row r="790" ht="13.5" customHeight="1">
      <c r="D790" s="395"/>
    </row>
    <row r="791" ht="13.5" customHeight="1">
      <c r="D791" s="395"/>
    </row>
    <row r="792" ht="13.5" customHeight="1">
      <c r="D792" s="395"/>
    </row>
    <row r="793" ht="13.5" customHeight="1">
      <c r="D793" s="395"/>
    </row>
    <row r="794" ht="13.5" customHeight="1">
      <c r="D794" s="395"/>
    </row>
    <row r="795" ht="13.5" customHeight="1">
      <c r="D795" s="395"/>
    </row>
    <row r="796" ht="13.5" customHeight="1">
      <c r="D796" s="395"/>
    </row>
    <row r="797" ht="13.5" customHeight="1">
      <c r="D797" s="395"/>
    </row>
    <row r="798" ht="13.5" customHeight="1">
      <c r="D798" s="395"/>
    </row>
    <row r="799" ht="13.5" customHeight="1">
      <c r="D799" s="395"/>
    </row>
    <row r="800" ht="13.5" customHeight="1">
      <c r="D800" s="395"/>
    </row>
    <row r="801" ht="13.5" customHeight="1">
      <c r="D801" s="395"/>
    </row>
    <row r="802" ht="13.5" customHeight="1">
      <c r="D802" s="395"/>
    </row>
    <row r="803" ht="13.5" customHeight="1">
      <c r="D803" s="395"/>
    </row>
    <row r="804" ht="13.5" customHeight="1">
      <c r="D804" s="395"/>
    </row>
    <row r="805" ht="13.5" customHeight="1">
      <c r="D805" s="395"/>
    </row>
    <row r="806" ht="13.5" customHeight="1">
      <c r="D806" s="395"/>
    </row>
    <row r="807" ht="13.5" customHeight="1">
      <c r="D807" s="395"/>
    </row>
    <row r="808" ht="13.5" customHeight="1">
      <c r="D808" s="395"/>
    </row>
    <row r="809" ht="13.5" customHeight="1">
      <c r="D809" s="395"/>
    </row>
    <row r="810" ht="13.5" customHeight="1">
      <c r="D810" s="395"/>
    </row>
    <row r="811" ht="13.5" customHeight="1">
      <c r="D811" s="395"/>
    </row>
    <row r="812" ht="13.5" customHeight="1">
      <c r="D812" s="395"/>
    </row>
    <row r="813" ht="13.5" customHeight="1">
      <c r="D813" s="395"/>
    </row>
    <row r="814" ht="13.5" customHeight="1">
      <c r="D814" s="395"/>
    </row>
    <row r="815" ht="13.5" customHeight="1">
      <c r="D815" s="395"/>
    </row>
    <row r="816" ht="13.5" customHeight="1">
      <c r="D816" s="395"/>
    </row>
    <row r="817" ht="13.5" customHeight="1">
      <c r="D817" s="395"/>
    </row>
    <row r="818" ht="13.5" customHeight="1">
      <c r="D818" s="395"/>
    </row>
    <row r="819" ht="13.5" customHeight="1">
      <c r="D819" s="395"/>
    </row>
    <row r="820" ht="13.5" customHeight="1">
      <c r="D820" s="395"/>
    </row>
    <row r="821" ht="13.5" customHeight="1">
      <c r="D821" s="395"/>
    </row>
    <row r="822" ht="13.5" customHeight="1">
      <c r="D822" s="395"/>
    </row>
    <row r="823" ht="13.5" customHeight="1">
      <c r="D823" s="395"/>
    </row>
    <row r="824" ht="13.5" customHeight="1">
      <c r="D824" s="395"/>
    </row>
    <row r="825" ht="13.5" customHeight="1">
      <c r="D825" s="395"/>
    </row>
    <row r="826" ht="13.5" customHeight="1">
      <c r="D826" s="395"/>
    </row>
    <row r="827" ht="13.5" customHeight="1">
      <c r="D827" s="395"/>
    </row>
    <row r="828" ht="13.5" customHeight="1">
      <c r="D828" s="395"/>
    </row>
    <row r="829" ht="13.5" customHeight="1">
      <c r="D829" s="395"/>
    </row>
    <row r="830" ht="13.5" customHeight="1">
      <c r="D830" s="395"/>
    </row>
    <row r="831" ht="13.5" customHeight="1">
      <c r="D831" s="395"/>
    </row>
    <row r="832" ht="13.5" customHeight="1">
      <c r="D832" s="395"/>
    </row>
    <row r="833" ht="13.5" customHeight="1">
      <c r="D833" s="395"/>
    </row>
    <row r="834" ht="13.5" customHeight="1">
      <c r="D834" s="395"/>
    </row>
    <row r="835" ht="13.5" customHeight="1">
      <c r="D835" s="395"/>
    </row>
    <row r="836" ht="13.5" customHeight="1">
      <c r="D836" s="395"/>
    </row>
    <row r="837" ht="13.5" customHeight="1">
      <c r="D837" s="395"/>
    </row>
    <row r="838" ht="13.5" customHeight="1">
      <c r="D838" s="395"/>
    </row>
    <row r="839" ht="13.5" customHeight="1">
      <c r="D839" s="395"/>
    </row>
    <row r="840" ht="13.5" customHeight="1">
      <c r="D840" s="395"/>
    </row>
    <row r="841" ht="13.5" customHeight="1">
      <c r="D841" s="395"/>
    </row>
    <row r="842" ht="13.5" customHeight="1">
      <c r="D842" s="395"/>
    </row>
    <row r="843" ht="13.5" customHeight="1">
      <c r="D843" s="395"/>
    </row>
    <row r="844" ht="13.5" customHeight="1">
      <c r="D844" s="395"/>
    </row>
    <row r="845" ht="13.5" customHeight="1">
      <c r="D845" s="395"/>
    </row>
    <row r="846" ht="13.5" customHeight="1">
      <c r="D846" s="395"/>
    </row>
    <row r="847" ht="13.5" customHeight="1">
      <c r="D847" s="395"/>
    </row>
    <row r="848" ht="13.5" customHeight="1">
      <c r="D848" s="395"/>
    </row>
    <row r="849" ht="13.5" customHeight="1">
      <c r="D849" s="395"/>
    </row>
    <row r="850" ht="13.5" customHeight="1">
      <c r="D850" s="395"/>
    </row>
    <row r="851" ht="13.5" customHeight="1">
      <c r="D851" s="395"/>
    </row>
    <row r="852" ht="13.5" customHeight="1">
      <c r="D852" s="395"/>
    </row>
    <row r="853" ht="13.5" customHeight="1">
      <c r="D853" s="395"/>
    </row>
    <row r="854" ht="13.5" customHeight="1">
      <c r="D854" s="395"/>
    </row>
    <row r="855" ht="13.5" customHeight="1">
      <c r="D855" s="395"/>
    </row>
    <row r="856" ht="13.5" customHeight="1">
      <c r="D856" s="395"/>
    </row>
    <row r="857" ht="13.5" customHeight="1">
      <c r="D857" s="395"/>
    </row>
    <row r="858" ht="13.5" customHeight="1">
      <c r="D858" s="395"/>
    </row>
    <row r="859" ht="13.5" customHeight="1">
      <c r="D859" s="395"/>
    </row>
    <row r="860" ht="13.5" customHeight="1">
      <c r="D860" s="395"/>
    </row>
    <row r="861" ht="13.5" customHeight="1">
      <c r="D861" s="395"/>
    </row>
    <row r="862" ht="13.5" customHeight="1">
      <c r="D862" s="395"/>
    </row>
    <row r="863" ht="13.5" customHeight="1">
      <c r="D863" s="395"/>
    </row>
    <row r="864" ht="13.5" customHeight="1">
      <c r="D864" s="395"/>
    </row>
    <row r="865" ht="13.5" customHeight="1">
      <c r="D865" s="395"/>
    </row>
    <row r="866" ht="13.5" customHeight="1">
      <c r="D866" s="395"/>
    </row>
    <row r="867" ht="13.5" customHeight="1">
      <c r="D867" s="395"/>
    </row>
    <row r="868" ht="13.5" customHeight="1">
      <c r="D868" s="395"/>
    </row>
    <row r="869" ht="13.5" customHeight="1">
      <c r="D869" s="395"/>
    </row>
    <row r="870" ht="13.5" customHeight="1">
      <c r="D870" s="395"/>
    </row>
    <row r="871" ht="13.5" customHeight="1">
      <c r="D871" s="395"/>
    </row>
    <row r="872" ht="13.5" customHeight="1">
      <c r="D872" s="395"/>
    </row>
    <row r="873" ht="13.5" customHeight="1">
      <c r="D873" s="395"/>
    </row>
    <row r="874" ht="13.5" customHeight="1">
      <c r="D874" s="395"/>
    </row>
    <row r="875" ht="13.5" customHeight="1">
      <c r="D875" s="395"/>
    </row>
    <row r="876" ht="13.5" customHeight="1">
      <c r="D876" s="395"/>
    </row>
    <row r="877" ht="13.5" customHeight="1">
      <c r="D877" s="395"/>
    </row>
    <row r="878" ht="13.5" customHeight="1">
      <c r="D878" s="395"/>
    </row>
    <row r="879" ht="13.5" customHeight="1">
      <c r="D879" s="395"/>
    </row>
    <row r="880" ht="13.5" customHeight="1">
      <c r="D880" s="395"/>
    </row>
    <row r="881" ht="13.5" customHeight="1">
      <c r="D881" s="395"/>
    </row>
    <row r="882" ht="13.5" customHeight="1">
      <c r="D882" s="395"/>
    </row>
    <row r="883" ht="13.5" customHeight="1">
      <c r="D883" s="395"/>
    </row>
    <row r="884" ht="13.5" customHeight="1">
      <c r="D884" s="395"/>
    </row>
    <row r="885" ht="13.5" customHeight="1">
      <c r="D885" s="395"/>
    </row>
    <row r="886" ht="13.5" customHeight="1">
      <c r="D886" s="395"/>
    </row>
    <row r="887" ht="13.5" customHeight="1">
      <c r="D887" s="395"/>
    </row>
    <row r="888" ht="13.5" customHeight="1">
      <c r="D888" s="395"/>
    </row>
    <row r="889" ht="13.5" customHeight="1">
      <c r="D889" s="395"/>
    </row>
    <row r="890" ht="13.5" customHeight="1">
      <c r="D890" s="395"/>
    </row>
    <row r="891" ht="13.5" customHeight="1">
      <c r="D891" s="395"/>
    </row>
    <row r="892" ht="13.5" customHeight="1">
      <c r="D892" s="395"/>
    </row>
    <row r="893" ht="13.5" customHeight="1">
      <c r="D893" s="395"/>
    </row>
    <row r="894" ht="13.5" customHeight="1">
      <c r="D894" s="395"/>
    </row>
    <row r="895" ht="13.5" customHeight="1">
      <c r="D895" s="395"/>
    </row>
    <row r="896" ht="13.5" customHeight="1">
      <c r="D896" s="395"/>
    </row>
    <row r="897" ht="13.5" customHeight="1">
      <c r="D897" s="395"/>
    </row>
    <row r="898" ht="13.5" customHeight="1">
      <c r="D898" s="395"/>
    </row>
    <row r="899" ht="13.5" customHeight="1">
      <c r="D899" s="395"/>
    </row>
    <row r="900" ht="13.5" customHeight="1">
      <c r="D900" s="395"/>
    </row>
    <row r="901" ht="13.5" customHeight="1">
      <c r="D901" s="395"/>
    </row>
    <row r="902" ht="13.5" customHeight="1">
      <c r="D902" s="395"/>
    </row>
    <row r="903" ht="13.5" customHeight="1">
      <c r="D903" s="395"/>
    </row>
    <row r="904" ht="13.5" customHeight="1">
      <c r="D904" s="395"/>
    </row>
    <row r="905" ht="13.5" customHeight="1">
      <c r="D905" s="395"/>
    </row>
    <row r="906" ht="13.5" customHeight="1">
      <c r="D906" s="395"/>
    </row>
    <row r="907" ht="13.5" customHeight="1">
      <c r="D907" s="395"/>
    </row>
    <row r="908" ht="13.5" customHeight="1">
      <c r="D908" s="395"/>
    </row>
    <row r="909" ht="13.5" customHeight="1">
      <c r="D909" s="395"/>
    </row>
    <row r="910" ht="13.5" customHeight="1">
      <c r="D910" s="395"/>
    </row>
    <row r="911" ht="13.5" customHeight="1">
      <c r="D911" s="395"/>
    </row>
    <row r="912" ht="13.5" customHeight="1">
      <c r="D912" s="395"/>
    </row>
    <row r="913" ht="13.5" customHeight="1">
      <c r="D913" s="395"/>
    </row>
    <row r="914" ht="13.5" customHeight="1">
      <c r="D914" s="395"/>
    </row>
    <row r="915" ht="13.5" customHeight="1">
      <c r="D915" s="395"/>
    </row>
    <row r="916" ht="13.5" customHeight="1">
      <c r="D916" s="395"/>
    </row>
    <row r="917" ht="13.5" customHeight="1">
      <c r="D917" s="395"/>
    </row>
    <row r="918" ht="13.5" customHeight="1">
      <c r="D918" s="395"/>
    </row>
    <row r="919" ht="13.5" customHeight="1">
      <c r="D919" s="395"/>
    </row>
    <row r="920" ht="13.5" customHeight="1">
      <c r="D920" s="395"/>
    </row>
    <row r="921" ht="13.5" customHeight="1">
      <c r="D921" s="395"/>
    </row>
    <row r="922" ht="13.5" customHeight="1">
      <c r="D922" s="395"/>
    </row>
    <row r="923" ht="13.5" customHeight="1">
      <c r="D923" s="395"/>
    </row>
    <row r="924" ht="13.5" customHeight="1">
      <c r="D924" s="395"/>
    </row>
    <row r="925" ht="13.5" customHeight="1">
      <c r="D925" s="395"/>
    </row>
    <row r="926" ht="13.5" customHeight="1">
      <c r="D926" s="395"/>
    </row>
    <row r="927" ht="13.5" customHeight="1">
      <c r="D927" s="395"/>
    </row>
    <row r="928" ht="13.5" customHeight="1">
      <c r="D928" s="395"/>
    </row>
    <row r="929" ht="13.5" customHeight="1">
      <c r="D929" s="395"/>
    </row>
    <row r="930" ht="13.5" customHeight="1">
      <c r="D930" s="395"/>
    </row>
    <row r="931" ht="13.5" customHeight="1">
      <c r="D931" s="395"/>
    </row>
    <row r="932" ht="13.5" customHeight="1">
      <c r="D932" s="395"/>
    </row>
    <row r="933" ht="13.5" customHeight="1">
      <c r="D933" s="395"/>
    </row>
    <row r="934" ht="13.5" customHeight="1">
      <c r="D934" s="395"/>
    </row>
    <row r="935" ht="13.5" customHeight="1">
      <c r="D935" s="395"/>
    </row>
    <row r="936" ht="13.5" customHeight="1">
      <c r="D936" s="395"/>
    </row>
    <row r="937" ht="13.5" customHeight="1">
      <c r="D937" s="395"/>
    </row>
    <row r="938" ht="13.5" customHeight="1">
      <c r="D938" s="395"/>
    </row>
    <row r="939" ht="13.5" customHeight="1">
      <c r="D939" s="395"/>
    </row>
    <row r="940" ht="13.5" customHeight="1">
      <c r="D940" s="395"/>
    </row>
    <row r="941" ht="13.5" customHeight="1">
      <c r="D941" s="395"/>
    </row>
    <row r="942" ht="13.5" customHeight="1">
      <c r="D942" s="395"/>
    </row>
    <row r="943" ht="13.5" customHeight="1">
      <c r="D943" s="395"/>
    </row>
    <row r="944" ht="13.5" customHeight="1">
      <c r="D944" s="395"/>
    </row>
    <row r="945" ht="13.5" customHeight="1">
      <c r="D945" s="395"/>
    </row>
    <row r="946" ht="13.5" customHeight="1">
      <c r="D946" s="395"/>
    </row>
    <row r="947" ht="13.5" customHeight="1">
      <c r="D947" s="395"/>
    </row>
    <row r="948" ht="13.5" customHeight="1">
      <c r="D948" s="395"/>
    </row>
    <row r="949" ht="13.5" customHeight="1">
      <c r="D949" s="395"/>
    </row>
    <row r="950" ht="13.5" customHeight="1">
      <c r="D950" s="395"/>
    </row>
    <row r="951" ht="13.5" customHeight="1">
      <c r="D951" s="395"/>
    </row>
    <row r="952" ht="13.5" customHeight="1">
      <c r="D952" s="395"/>
    </row>
    <row r="953" ht="13.5" customHeight="1">
      <c r="D953" s="395"/>
    </row>
    <row r="954" ht="13.5" customHeight="1">
      <c r="D954" s="395"/>
    </row>
    <row r="955" ht="13.5" customHeight="1">
      <c r="D955" s="395"/>
    </row>
    <row r="956" ht="13.5" customHeight="1">
      <c r="D956" s="395"/>
    </row>
    <row r="957" ht="13.5" customHeight="1">
      <c r="D957" s="395"/>
    </row>
    <row r="958" ht="13.5" customHeight="1">
      <c r="D958" s="395"/>
    </row>
    <row r="959" ht="13.5" customHeight="1">
      <c r="D959" s="395"/>
    </row>
    <row r="960" ht="13.5" customHeight="1">
      <c r="D960" s="395"/>
    </row>
    <row r="961" ht="13.5" customHeight="1">
      <c r="D961" s="395"/>
    </row>
    <row r="962" ht="13.5" customHeight="1">
      <c r="D962" s="395"/>
    </row>
    <row r="963" ht="13.5" customHeight="1">
      <c r="D963" s="395"/>
    </row>
    <row r="964" ht="13.5" customHeight="1">
      <c r="D964" s="395"/>
    </row>
    <row r="965" ht="13.5" customHeight="1">
      <c r="D965" s="395"/>
    </row>
    <row r="966" ht="13.5" customHeight="1">
      <c r="D966" s="395"/>
    </row>
    <row r="967" ht="13.5" customHeight="1">
      <c r="D967" s="395"/>
    </row>
    <row r="968" ht="13.5" customHeight="1">
      <c r="D968" s="395"/>
    </row>
    <row r="969" ht="13.5" customHeight="1">
      <c r="D969" s="395"/>
    </row>
    <row r="970" ht="13.5" customHeight="1">
      <c r="D970" s="395"/>
    </row>
    <row r="971" ht="13.5" customHeight="1">
      <c r="D971" s="395"/>
    </row>
    <row r="972" ht="13.5" customHeight="1">
      <c r="D972" s="395"/>
    </row>
    <row r="973" ht="13.5" customHeight="1">
      <c r="D973" s="395"/>
    </row>
    <row r="974" ht="13.5" customHeight="1">
      <c r="D974" s="395"/>
    </row>
    <row r="975" ht="13.5" customHeight="1">
      <c r="D975" s="395"/>
    </row>
    <row r="976" ht="13.5" customHeight="1">
      <c r="D976" s="395"/>
    </row>
    <row r="977" ht="13.5" customHeight="1">
      <c r="D977" s="395"/>
    </row>
    <row r="978" ht="13.5" customHeight="1">
      <c r="D978" s="395"/>
    </row>
    <row r="979" ht="13.5" customHeight="1">
      <c r="D979" s="395"/>
    </row>
    <row r="980" ht="13.5" customHeight="1">
      <c r="D980" s="395"/>
    </row>
    <row r="981" ht="13.5" customHeight="1">
      <c r="D981" s="395"/>
    </row>
    <row r="982" ht="13.5" customHeight="1">
      <c r="D982" s="395"/>
    </row>
    <row r="983" ht="13.5" customHeight="1">
      <c r="D983" s="395"/>
    </row>
    <row r="984" ht="13.5" customHeight="1">
      <c r="D984" s="395"/>
    </row>
    <row r="985" ht="13.5" customHeight="1">
      <c r="D985" s="395"/>
    </row>
    <row r="986" ht="13.5" customHeight="1">
      <c r="D986" s="395"/>
    </row>
    <row r="987" ht="13.5" customHeight="1">
      <c r="D987" s="395"/>
    </row>
    <row r="988" ht="13.5" customHeight="1">
      <c r="D988" s="395"/>
    </row>
    <row r="989" ht="13.5" customHeight="1">
      <c r="D989" s="395"/>
    </row>
    <row r="990" ht="13.5" customHeight="1">
      <c r="D990" s="395"/>
    </row>
    <row r="991" ht="13.5" customHeight="1">
      <c r="D991" s="395"/>
    </row>
    <row r="992" ht="13.5" customHeight="1">
      <c r="D992" s="395"/>
    </row>
    <row r="993" ht="13.5" customHeight="1">
      <c r="D993" s="395"/>
    </row>
    <row r="994" ht="13.5" customHeight="1">
      <c r="D994" s="395"/>
    </row>
    <row r="995" ht="13.5" customHeight="1">
      <c r="D995" s="395"/>
    </row>
    <row r="996" ht="13.5" customHeight="1">
      <c r="D996" s="395"/>
    </row>
    <row r="997" ht="13.5" customHeight="1">
      <c r="D997" s="395"/>
    </row>
    <row r="998" ht="13.5" customHeight="1">
      <c r="D998" s="395"/>
    </row>
    <row r="999" ht="13.5" customHeight="1">
      <c r="D999" s="395"/>
    </row>
    <row r="1000" ht="13.5" customHeight="1">
      <c r="D1000" s="395"/>
    </row>
  </sheetData>
  <mergeCells count="2">
    <mergeCell ref="A6:B6"/>
    <mergeCell ref="A8:B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2023-07-12T14:43:35Z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