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obmoffat/Documents/pure4j/pure4j-examples/src/test/resources/org/pure4j/examples/var_model/"/>
    </mc:Choice>
  </mc:AlternateContent>
  <bookViews>
    <workbookView xWindow="740" yWindow="460" windowWidth="23000" windowHeight="13180" tabRatio="500"/>
  </bookViews>
  <sheets>
    <sheet name="Three-Share Example" sheetId="1" r:id="rId1"/>
    <sheet name="Sheet3" sheetId="3" r:id="rId2"/>
    <sheet name="Sheet2" sheetId="2" r:id="rId3"/>
  </sheets>
  <definedNames>
    <definedName name="GOOG">#REF!</definedName>
    <definedName name="MSFT">#REF!</definedName>
    <definedName name="YHO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G13" i="1"/>
  <c r="H13" i="1"/>
  <c r="I13" i="1"/>
  <c r="K13" i="1"/>
  <c r="G14" i="1"/>
  <c r="H14" i="1"/>
  <c r="I14" i="1"/>
  <c r="K14" i="1"/>
  <c r="G15" i="1"/>
  <c r="H15" i="1"/>
  <c r="I15" i="1"/>
  <c r="K15" i="1"/>
  <c r="G16" i="1"/>
  <c r="H16" i="1"/>
  <c r="I16" i="1"/>
  <c r="K16" i="1"/>
  <c r="G17" i="1"/>
  <c r="H17" i="1"/>
  <c r="I17" i="1"/>
  <c r="K17" i="1"/>
  <c r="G18" i="1"/>
  <c r="H18" i="1"/>
  <c r="I18" i="1"/>
  <c r="K18" i="1"/>
  <c r="G19" i="1"/>
  <c r="H19" i="1"/>
  <c r="I19" i="1"/>
  <c r="K19" i="1"/>
  <c r="G20" i="1"/>
  <c r="H20" i="1"/>
  <c r="I20" i="1"/>
  <c r="K20" i="1"/>
  <c r="G21" i="1"/>
  <c r="H21" i="1"/>
  <c r="I21" i="1"/>
  <c r="K21" i="1"/>
  <c r="G22" i="1"/>
  <c r="H22" i="1"/>
  <c r="I22" i="1"/>
  <c r="K22" i="1"/>
  <c r="G23" i="1"/>
  <c r="H23" i="1"/>
  <c r="I23" i="1"/>
  <c r="K23" i="1"/>
  <c r="G24" i="1"/>
  <c r="H24" i="1"/>
  <c r="I24" i="1"/>
  <c r="K24" i="1"/>
  <c r="G25" i="1"/>
  <c r="H25" i="1"/>
  <c r="I25" i="1"/>
  <c r="K25" i="1"/>
  <c r="G26" i="1"/>
  <c r="H26" i="1"/>
  <c r="I26" i="1"/>
  <c r="K26" i="1"/>
  <c r="G27" i="1"/>
  <c r="H27" i="1"/>
  <c r="I27" i="1"/>
  <c r="K27" i="1"/>
  <c r="G28" i="1"/>
  <c r="H28" i="1"/>
  <c r="I28" i="1"/>
  <c r="K28" i="1"/>
  <c r="K31" i="1"/>
  <c r="P25" i="3"/>
  <c r="N25" i="3"/>
  <c r="G24" i="2"/>
  <c r="F24" i="2"/>
  <c r="E24" i="2"/>
  <c r="P24" i="3"/>
  <c r="N24" i="3"/>
  <c r="P23" i="3"/>
  <c r="N23" i="3"/>
  <c r="P22" i="3"/>
  <c r="N22" i="3"/>
  <c r="P21" i="3"/>
  <c r="N21" i="3"/>
  <c r="P20" i="3"/>
  <c r="N20" i="3"/>
  <c r="P19" i="3"/>
  <c r="N19" i="3"/>
  <c r="P18" i="3"/>
  <c r="N18" i="3"/>
  <c r="P17" i="3"/>
  <c r="N17" i="3"/>
  <c r="P16" i="3"/>
  <c r="N16" i="3"/>
  <c r="P15" i="3"/>
  <c r="N15" i="3"/>
  <c r="P14" i="3"/>
  <c r="N14" i="3"/>
  <c r="P13" i="3"/>
  <c r="N13" i="3"/>
  <c r="P12" i="3"/>
  <c r="N12" i="3"/>
  <c r="P11" i="3"/>
  <c r="N11" i="3"/>
  <c r="P10" i="3"/>
  <c r="N10" i="3"/>
  <c r="P9" i="3"/>
  <c r="N9" i="3"/>
  <c r="P8" i="3"/>
  <c r="N8" i="3"/>
  <c r="P7" i="3"/>
  <c r="N7" i="3"/>
  <c r="P6" i="3"/>
  <c r="N6" i="3"/>
  <c r="P5" i="3"/>
  <c r="N5" i="3"/>
  <c r="E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concordion:set="#interval"</t>
        </r>
      </text>
    </comment>
    <comment ref="B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(table)concordion:execute="setSensitivity(#sensitivity, #amount)"
concordion:set="#sensitivity"</t>
        </r>
      </text>
    </commen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concordion:set="#amount"</t>
        </r>
      </text>
    </comment>
    <comment ref="B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(table)concordion:execute="addPnLRow(#date, #goog, #yhoo, #msft)"
concordion:set="#date"</t>
        </r>
      </text>
    </comment>
    <comment ref="C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concordion:set="#goog"</t>
        </r>
      </text>
    </comment>
    <comment ref="D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concordion:set="#yhoo"</t>
        </r>
      </text>
    </comment>
    <comment ref="E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concordion:set="#msft"</t>
        </r>
      </text>
    </comment>
    <comment ref="K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concordion:assertEquals="calculateVaR(#interval)"</t>
        </r>
      </text>
    </comment>
  </commentList>
</comments>
</file>

<file path=xl/sharedStrings.xml><?xml version="1.0" encoding="utf-8"?>
<sst xmlns="http://schemas.openxmlformats.org/spreadsheetml/2006/main" count="51" uniqueCount="44">
  <si>
    <t>MSFT</t>
  </si>
  <si>
    <t>GOOG</t>
  </si>
  <si>
    <t>YHOO</t>
  </si>
  <si>
    <t>Nov 9, 2015</t>
  </si>
  <si>
    <t>Nov 6, 2015</t>
  </si>
  <si>
    <t>Nov 5, 2015</t>
  </si>
  <si>
    <t>Nov 4, 2015</t>
  </si>
  <si>
    <t>Nov 3, 2015</t>
  </si>
  <si>
    <t>Nov 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</si>
  <si>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</si>
  <si>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</si>
  <si>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</si>
  <si>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</si>
  <si>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</si>
  <si>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</si>
  <si>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</si>
  <si>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</si>
  <si>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</si>
  <si>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</si>
  <si>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</si>
  <si>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</si>
  <si>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</si>
  <si>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</si>
  <si>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</si>
  <si>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P/L</t>
  </si>
  <si>
    <t>Prices to P/L</t>
  </si>
  <si>
    <t>Portfolio</t>
  </si>
  <si>
    <t>Amount</t>
  </si>
  <si>
    <t>YAHOO</t>
  </si>
  <si>
    <t>Confidence Interval:</t>
  </si>
  <si>
    <t>Date</t>
  </si>
  <si>
    <t>Google P/L</t>
  </si>
  <si>
    <t>Yahoo P/L</t>
  </si>
  <si>
    <t>Microsoft P/L</t>
  </si>
  <si>
    <t>Google Opening</t>
  </si>
  <si>
    <t>Yahoo Opening</t>
  </si>
  <si>
    <t>Microsoft Opening</t>
  </si>
  <si>
    <t>Value At Risk:</t>
  </si>
  <si>
    <t>Portfolio Pnl:</t>
  </si>
  <si>
    <t>Oct 11, 2015</t>
  </si>
  <si>
    <t>Sensitivity</t>
  </si>
  <si>
    <t>Given these stock holdings:</t>
  </si>
  <si>
    <t>And these PnLs</t>
  </si>
  <si>
    <t>PnL per share will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</si>
</sst>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£&quot;* #,##0.00_-;\-&quot;£&quot;* #,##0.00_-;_-&quot;£&quot;* &quot;-&quot;??_-;_-@_-"/>
    <numFmt numFmtId="164" formatCode="0.000%"/>
    <numFmt numFmtId="165" formatCode="0.0000%"/>
    <numFmt numFmtId="166" formatCode="_-[$USD]\ * #,##0.00_-;\-[$USD]\ * #,##0.00_-;_-[$USD]\ * &quot;-&quot;??_-;_-@_-"/>
    <numFmt numFmtId="167" formatCode="[$USD]\ #,##0.00"/>
    <numFmt numFmtId="169" formatCode="[$USD]\ #,##0.000"/>
    <numFmt numFmtId="170" formatCode="yyyy\-mm\-dd;@"/>
    <numFmt numFmtId="171" formatCode="[$USD]\ #,##0.0000"/>
    <numFmt numFmtId="172" formatCode="0.00000%"/>
    <numFmt numFmtId="189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64" fontId="0" fillId="0" borderId="0" xfId="2" applyNumberFormat="1" applyFont="1"/>
    <xf numFmtId="165" fontId="0" fillId="0" borderId="0" xfId="2" applyNumberFormat="1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2" fillId="0" borderId="0" xfId="0" applyFont="1"/>
    <xf numFmtId="169" fontId="0" fillId="0" borderId="0" xfId="0" applyNumberFormat="1"/>
    <xf numFmtId="170" fontId="0" fillId="0" borderId="1" xfId="0" applyNumberFormat="1" applyFont="1" applyBorder="1"/>
    <xf numFmtId="167" fontId="0" fillId="0" borderId="2" xfId="0" applyNumberFormat="1" applyFont="1" applyBorder="1"/>
    <xf numFmtId="171" fontId="0" fillId="0" borderId="0" xfId="0" applyNumberFormat="1"/>
    <xf numFmtId="172" fontId="0" fillId="0" borderId="0" xfId="2" applyNumberFormat="1" applyFont="1"/>
    <xf numFmtId="18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9"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numFmt numFmtId="166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2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70" formatCode="yyyy\-mm\-dd;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71" formatCode="[$USD]\ #,##0.0000"/>
    </dxf>
    <dxf>
      <numFmt numFmtId="171" formatCode="[$USD]\ 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[$USD]\ #,##0.0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%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7" formatCode="[$USD]\ 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Sheet3!$B$3:$B$22</c:f>
              <c:numCache>
                <c:formatCode>General</c:formatCode>
                <c:ptCount val="20"/>
                <c:pt idx="0">
                  <c:v>-4.74749504865204</c:v>
                </c:pt>
                <c:pt idx="1">
                  <c:v>-4.44806021929266</c:v>
                </c:pt>
                <c:pt idx="2">
                  <c:v>-2.756483957816025</c:v>
                </c:pt>
                <c:pt idx="3">
                  <c:v>-1.798617007290226</c:v>
                </c:pt>
                <c:pt idx="4">
                  <c:v>-1.657101929363913</c:v>
                </c:pt>
                <c:pt idx="5">
                  <c:v>-1.187486913553004</c:v>
                </c:pt>
                <c:pt idx="6">
                  <c:v>-0.720097752188786</c:v>
                </c:pt>
                <c:pt idx="7">
                  <c:v>-0.702588295993556</c:v>
                </c:pt>
                <c:pt idx="8">
                  <c:v>-0.623307909929893</c:v>
                </c:pt>
                <c:pt idx="9">
                  <c:v>0.374101172273056</c:v>
                </c:pt>
                <c:pt idx="10">
                  <c:v>0.897524428797902</c:v>
                </c:pt>
                <c:pt idx="11">
                  <c:v>1.099498164343682</c:v>
                </c:pt>
                <c:pt idx="12">
                  <c:v>1.166257612425547</c:v>
                </c:pt>
                <c:pt idx="13">
                  <c:v>1.42738994063587</c:v>
                </c:pt>
                <c:pt idx="14">
                  <c:v>1.979392488756693</c:v>
                </c:pt>
                <c:pt idx="15">
                  <c:v>2.058725333087208</c:v>
                </c:pt>
                <c:pt idx="16">
                  <c:v>2.109971803380506</c:v>
                </c:pt>
                <c:pt idx="17">
                  <c:v>5.227878649586382</c:v>
                </c:pt>
                <c:pt idx="18">
                  <c:v>9.1642598663896</c:v>
                </c:pt>
                <c:pt idx="19">
                  <c:v>26.97654530923106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147152"/>
        <c:axId val="2098870720"/>
      </c:lineChart>
      <c:catAx>
        <c:axId val="-21011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0720"/>
        <c:crosses val="autoZero"/>
        <c:auto val="1"/>
        <c:lblAlgn val="ctr"/>
        <c:lblOffset val="100"/>
        <c:noMultiLvlLbl val="0"/>
      </c:catAx>
      <c:valAx>
        <c:axId val="209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/ Loss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Google P/L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Sheet2!$E$4:$E$23</c:f>
              <c:numCache>
                <c:formatCode>0.0000%</c:formatCode>
                <c:ptCount val="20"/>
                <c:pt idx="0">
                  <c:v>-0.00177717019822277</c:v>
                </c:pt>
                <c:pt idx="1">
                  <c:v>0.00278284233758752</c:v>
                </c:pt>
                <c:pt idx="2">
                  <c:v>0.0103462603878117</c:v>
                </c:pt>
                <c:pt idx="3">
                  <c:v>0.00436802715410511</c:v>
                </c:pt>
                <c:pt idx="4">
                  <c:v>0.0109695384355752</c:v>
                </c:pt>
                <c:pt idx="5">
                  <c:v>-0.00652480684056844</c:v>
                </c:pt>
                <c:pt idx="6">
                  <c:v>0.0073610133708657</c:v>
                </c:pt>
                <c:pt idx="7">
                  <c:v>0.00448164223205571</c:v>
                </c:pt>
                <c:pt idx="8">
                  <c:v>-7.06833667900586E-5</c:v>
                </c:pt>
                <c:pt idx="9">
                  <c:v>0.00831017033711068</c:v>
                </c:pt>
                <c:pt idx="10">
                  <c:v>-0.0356701030927836</c:v>
                </c:pt>
                <c:pt idx="11">
                  <c:v>0.124942013298283</c:v>
                </c:pt>
                <c:pt idx="12">
                  <c:v>-0.0113888251929984</c:v>
                </c:pt>
                <c:pt idx="13">
                  <c:v>-0.0148936811035479</c:v>
                </c:pt>
                <c:pt idx="14">
                  <c:v>0.00432559968541102</c:v>
                </c:pt>
                <c:pt idx="15">
                  <c:v>-0.00441191971209598</c:v>
                </c:pt>
                <c:pt idx="16">
                  <c:v>0.014434973879571</c:v>
                </c:pt>
                <c:pt idx="17">
                  <c:v>0.00221980680026323</c:v>
                </c:pt>
                <c:pt idx="18">
                  <c:v>0.015641763196766</c:v>
                </c:pt>
                <c:pt idx="19">
                  <c:v>0.0016508589138593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Yahoo P/L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Sheet2!$F$4:$F$23</c:f>
              <c:numCache>
                <c:formatCode>0.0000%</c:formatCode>
                <c:ptCount val="20"/>
                <c:pt idx="0">
                  <c:v>-0.0248998282770463</c:v>
                </c:pt>
                <c:pt idx="1">
                  <c:v>-0.0022844089091949</c:v>
                </c:pt>
                <c:pt idx="2">
                  <c:v>0.00372599598738898</c:v>
                </c:pt>
                <c:pt idx="3">
                  <c:v>-0.00739687055476523</c:v>
                </c:pt>
                <c:pt idx="4">
                  <c:v>-0.00874224478285401</c:v>
                </c:pt>
                <c:pt idx="5">
                  <c:v>0.00910643141718847</c:v>
                </c:pt>
                <c:pt idx="6">
                  <c:v>0.00774304559793526</c:v>
                </c:pt>
                <c:pt idx="7">
                  <c:v>0.0166180758017493</c:v>
                </c:pt>
                <c:pt idx="8">
                  <c:v>-0.0191592793823277</c:v>
                </c:pt>
                <c:pt idx="9">
                  <c:v>0.0555387865982493</c:v>
                </c:pt>
                <c:pt idx="10">
                  <c:v>0.0147013782542114</c:v>
                </c:pt>
                <c:pt idx="11">
                  <c:v>0.0444657709532949</c:v>
                </c:pt>
                <c:pt idx="12">
                  <c:v>-0.0249532127261385</c:v>
                </c:pt>
                <c:pt idx="13">
                  <c:v>-0.0426993132278292</c:v>
                </c:pt>
                <c:pt idx="14">
                  <c:v>0.00691521346963331</c:v>
                </c:pt>
                <c:pt idx="15">
                  <c:v>-0.0112960760998811</c:v>
                </c:pt>
                <c:pt idx="16">
                  <c:v>0.0376310919185687</c:v>
                </c:pt>
                <c:pt idx="17">
                  <c:v>0.00433705080545232</c:v>
                </c:pt>
                <c:pt idx="18">
                  <c:v>-0.00859950859950864</c:v>
                </c:pt>
                <c:pt idx="19">
                  <c:v>-0.00458575359217361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Microsoft P/L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Sheet2!$G$4:$G$23</c:f>
              <c:numCache>
                <c:formatCode>0.0000%</c:formatCode>
                <c:ptCount val="20"/>
                <c:pt idx="0">
                  <c:v>0.00869082840236679</c:v>
                </c:pt>
                <c:pt idx="1">
                  <c:v>-0.00752431638832818</c:v>
                </c:pt>
                <c:pt idx="2">
                  <c:v>0.00572166851236622</c:v>
                </c:pt>
                <c:pt idx="3">
                  <c:v>0.0236160967315322</c:v>
                </c:pt>
                <c:pt idx="4">
                  <c:v>0.00151371807000933</c:v>
                </c:pt>
                <c:pt idx="5">
                  <c:v>-0.00881470367591896</c:v>
                </c:pt>
                <c:pt idx="6">
                  <c:v>-0.00410907732536414</c:v>
                </c:pt>
                <c:pt idx="7">
                  <c:v>0.0</c:v>
                </c:pt>
                <c:pt idx="8">
                  <c:v>-0.00833487682904243</c:v>
                </c:pt>
                <c:pt idx="9">
                  <c:v>0.027793641728536</c:v>
                </c:pt>
                <c:pt idx="10">
                  <c:v>0.00439770554493313</c:v>
                </c:pt>
                <c:pt idx="11">
                  <c:v>0.100357668840732</c:v>
                </c:pt>
                <c:pt idx="12">
                  <c:v>-0.00813856427378967</c:v>
                </c:pt>
                <c:pt idx="13">
                  <c:v>0.0101180438448567</c:v>
                </c:pt>
                <c:pt idx="14">
                  <c:v>0.000421762969211148</c:v>
                </c:pt>
                <c:pt idx="15">
                  <c:v>0.00850701829008926</c:v>
                </c:pt>
                <c:pt idx="16">
                  <c:v>0.000212720697724045</c:v>
                </c:pt>
                <c:pt idx="17">
                  <c:v>0.00771704180064314</c:v>
                </c:pt>
                <c:pt idx="18">
                  <c:v>0.00193298969072164</c:v>
                </c:pt>
                <c:pt idx="19">
                  <c:v>-0.00893997445721572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846576"/>
        <c:axId val="-2101843072"/>
      </c:lineChart>
      <c:catAx>
        <c:axId val="-21018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3072"/>
        <c:crosses val="autoZero"/>
        <c:auto val="1"/>
        <c:lblAlgn val="ctr"/>
        <c:lblOffset val="100"/>
        <c:noMultiLvlLbl val="0"/>
      </c:catAx>
      <c:valAx>
        <c:axId val="-2101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</xdr:row>
      <xdr:rowOff>152400</xdr:rowOff>
    </xdr:from>
    <xdr:to>
      <xdr:col>9</xdr:col>
      <xdr:colOff>508000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</xdr:row>
      <xdr:rowOff>50800</xdr:rowOff>
    </xdr:from>
    <xdr:to>
      <xdr:col>18</xdr:col>
      <xdr:colOff>177800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G8:I28" totalsRowShown="0" dataDxfId="3" dataCellStyle="Currency">
  <autoFilter ref="G8:I28"/>
  <tableColumns count="3">
    <tableColumn id="1" name="GOOG" dataDxfId="2" dataCellStyle="Currency">
      <calculatedColumnFormula>Table4[[#This Row],[GOOG]]*C$4</calculatedColumnFormula>
    </tableColumn>
    <tableColumn id="2" name="YAHOO" dataDxfId="1" dataCellStyle="Currency">
      <calculatedColumnFormula>Table4[[#This Row],[YHOO]]*C$5</calculatedColumnFormula>
    </tableColumn>
    <tableColumn id="3" name="MSFT" dataDxfId="0" dataCellStyle="Currency">
      <calculatedColumnFormula>Table4[[#This Row],[MSFT]]*C$6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K8:K28" totalsRowShown="0" headerRowDxfId="18" dataDxfId="9">
  <autoFilter ref="K8:K28"/>
  <sortState ref="K11:K30">
    <sortCondition ref="K10:K30"/>
  </sortState>
  <tableColumns count="1">
    <tableColumn id="1" name="Portfolio" dataDxfId="10">
      <calculatedColumnFormula>SUM(Table5[#This Row])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E28" totalsRowShown="0" dataDxfId="8" dataCellStyle="Percent">
  <autoFilter ref="B8:E28"/>
  <tableColumns count="4">
    <tableColumn id="1" name="Date" dataDxfId="7"/>
    <tableColumn id="2" name="GOOG" dataDxfId="6" dataCellStyle="Percent"/>
    <tableColumn id="3" name="YHOO" dataDxfId="5" dataCellStyle="Percent"/>
    <tableColumn id="4" name="MSFT" dataDxfId="4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6" totalsRowShown="0">
  <autoFilter ref="B3:C6"/>
  <tableColumns count="2">
    <tableColumn id="1" name="Sensitivity"/>
    <tableColumn id="2" name="Amount" dataDxfId="1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3:G25" totalsRowShown="0" headerRowDxfId="17" dataDxfId="16" dataCellStyle="Percent">
  <autoFilter ref="A3:G25"/>
  <tableColumns count="7">
    <tableColumn id="1" name="Date"/>
    <tableColumn id="2" name="Google Opening" dataDxfId="15"/>
    <tableColumn id="3" name="Yahoo Opening"/>
    <tableColumn id="4" name="Microsoft Opening"/>
    <tableColumn id="5" name="Google P/L" dataDxfId="14" dataCellStyle="Percent"/>
    <tableColumn id="6" name="Yahoo P/L" dataDxfId="13" dataCellStyle="Percent"/>
    <tableColumn id="7" name="Microsoft P/L" dataDxfId="12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showRuler="0" topLeftCell="C7" zoomScale="97" workbookViewId="0">
      <selection activeCell="J8" sqref="J8"/>
    </sheetView>
  </sheetViews>
  <sheetFormatPr baseColWidth="10" defaultRowHeight="16" x14ac:dyDescent="0.2"/>
  <cols>
    <col min="2" max="2" width="19.83203125" customWidth="1"/>
    <col min="3" max="3" width="22" bestFit="1" customWidth="1"/>
    <col min="4" max="4" width="21.5" bestFit="1" customWidth="1"/>
    <col min="5" max="5" width="22" bestFit="1" customWidth="1"/>
    <col min="6" max="6" width="19.83203125" customWidth="1"/>
    <col min="7" max="7" width="16.5" customWidth="1"/>
    <col min="10" max="10" width="18.1640625" customWidth="1"/>
    <col min="11" max="11" width="17" customWidth="1"/>
  </cols>
  <sheetData>
    <row r="1" spans="1:11" x14ac:dyDescent="0.2">
      <c r="A1" t="s">
        <v>29</v>
      </c>
      <c r="C1" s="6">
        <v>0.9</v>
      </c>
    </row>
    <row r="2" spans="1:11" x14ac:dyDescent="0.2">
      <c r="C2" s="6"/>
    </row>
    <row r="3" spans="1:11" x14ac:dyDescent="0.2">
      <c r="A3" t="s">
        <v>41</v>
      </c>
      <c r="B3" t="s">
        <v>40</v>
      </c>
      <c r="C3" s="6" t="s">
        <v>27</v>
      </c>
    </row>
    <row r="4" spans="1:11" x14ac:dyDescent="0.2">
      <c r="B4" t="s">
        <v>1</v>
      </c>
      <c r="C4" s="12">
        <v>100</v>
      </c>
    </row>
    <row r="5" spans="1:11" x14ac:dyDescent="0.2">
      <c r="B5" t="s">
        <v>2</v>
      </c>
      <c r="C5" s="12">
        <v>100</v>
      </c>
    </row>
    <row r="6" spans="1:11" x14ac:dyDescent="0.2">
      <c r="B6" t="s">
        <v>0</v>
      </c>
      <c r="C6" s="12">
        <v>100</v>
      </c>
    </row>
    <row r="8" spans="1:11" x14ac:dyDescent="0.2">
      <c r="A8" t="s">
        <v>42</v>
      </c>
      <c r="B8" t="s">
        <v>30</v>
      </c>
      <c r="C8" t="s">
        <v>1</v>
      </c>
      <c r="D8" t="s">
        <v>2</v>
      </c>
      <c r="E8" t="s">
        <v>0</v>
      </c>
      <c r="F8" t="s">
        <v>43</v>
      </c>
      <c r="G8" t="s">
        <v>1</v>
      </c>
      <c r="H8" t="s">
        <v>28</v>
      </c>
      <c r="I8" t="s">
        <v>0</v>
      </c>
      <c r="J8" t="s">
        <v>38</v>
      </c>
      <c r="K8" s="8" t="s">
        <v>26</v>
      </c>
    </row>
    <row r="9" spans="1:11" x14ac:dyDescent="0.2">
      <c r="B9" s="11">
        <v>42317</v>
      </c>
      <c r="C9" s="14">
        <v>-1.7771701982227661E-3</v>
      </c>
      <c r="D9" s="14">
        <v>-2.4899828277046288E-2</v>
      </c>
      <c r="E9" s="14">
        <v>8.6908284023667903E-3</v>
      </c>
      <c r="G9" s="7">
        <f>Table4[[#This Row],[GOOG]]*C$4</f>
        <v>-0.17771701982227661</v>
      </c>
      <c r="H9" s="7">
        <f>Table4[[#This Row],[YHOO]]*C$5</f>
        <v>-2.4899828277046288</v>
      </c>
      <c r="I9" s="7">
        <f>Table4[[#This Row],[MSFT]]*C$6</f>
        <v>0.86908284023667903</v>
      </c>
      <c r="K9" s="13">
        <f>SUM(Table5[#This Row])</f>
        <v>-1.7986170072902263</v>
      </c>
    </row>
    <row r="10" spans="1:11" x14ac:dyDescent="0.2">
      <c r="B10" s="11">
        <v>42314</v>
      </c>
      <c r="C10" s="14">
        <v>2.7828423375875211E-3</v>
      </c>
      <c r="D10" s="14">
        <v>-2.2844089091949016E-3</v>
      </c>
      <c r="E10" s="14">
        <v>-7.5243163883281783E-3</v>
      </c>
      <c r="G10" s="7">
        <f>Table4[[#This Row],[GOOG]]*C$4</f>
        <v>0.27828423375875211</v>
      </c>
      <c r="H10" s="7">
        <f>Table4[[#This Row],[YHOO]]*C$5</f>
        <v>-0.22844089091949016</v>
      </c>
      <c r="I10" s="7">
        <f>Table4[[#This Row],[MSFT]]*C$6</f>
        <v>-0.75243163883281783</v>
      </c>
      <c r="K10" s="13">
        <f>SUM(Table5[#This Row])</f>
        <v>-0.70258829599355588</v>
      </c>
    </row>
    <row r="11" spans="1:11" x14ac:dyDescent="0.2">
      <c r="B11" s="11">
        <v>42313</v>
      </c>
      <c r="C11" s="14">
        <v>1.0346260387811723E-2</v>
      </c>
      <c r="D11" s="14">
        <v>3.7259959873889859E-3</v>
      </c>
      <c r="E11" s="14">
        <v>5.7216685123662181E-3</v>
      </c>
      <c r="G11" s="7">
        <f>Table4[[#This Row],[GOOG]]*C$4</f>
        <v>1.0346260387811723</v>
      </c>
      <c r="H11" s="7">
        <f>Table4[[#This Row],[YHOO]]*C$5</f>
        <v>0.37259959873889859</v>
      </c>
      <c r="I11" s="7">
        <f>Table4[[#This Row],[MSFT]]*C$6</f>
        <v>0.57216685123662181</v>
      </c>
      <c r="K11" s="13">
        <f>SUM(Table5[#This Row])</f>
        <v>1.9793924887566927</v>
      </c>
    </row>
    <row r="12" spans="1:11" x14ac:dyDescent="0.2">
      <c r="B12" s="11">
        <v>42312</v>
      </c>
      <c r="C12" s="14">
        <v>4.3680271541051141E-3</v>
      </c>
      <c r="D12" s="14">
        <v>-7.3968705547652336E-3</v>
      </c>
      <c r="E12" s="14">
        <v>2.3616096731532199E-2</v>
      </c>
      <c r="G12" s="7">
        <f>Table4[[#This Row],[GOOG]]*C$4</f>
        <v>0.43680271541051141</v>
      </c>
      <c r="H12" s="7">
        <f>Table4[[#This Row],[YHOO]]*C$5</f>
        <v>-0.73968705547652336</v>
      </c>
      <c r="I12" s="7">
        <f>Table4[[#This Row],[MSFT]]*C$6</f>
        <v>2.3616096731532199</v>
      </c>
      <c r="K12" s="13">
        <f>SUM(Table5[#This Row])</f>
        <v>2.058725333087208</v>
      </c>
    </row>
    <row r="13" spans="1:11" x14ac:dyDescent="0.2">
      <c r="B13" s="11">
        <v>42311</v>
      </c>
      <c r="C13" s="14">
        <v>1.0969538435575243E-2</v>
      </c>
      <c r="D13" s="14">
        <v>-8.742244782854014E-3</v>
      </c>
      <c r="E13" s="14">
        <v>1.5137180700093289E-3</v>
      </c>
      <c r="G13" s="7">
        <f>Table4[[#This Row],[GOOG]]*C$4</f>
        <v>1.0969538435575243</v>
      </c>
      <c r="H13" s="7">
        <f>Table4[[#This Row],[YHOO]]*C$5</f>
        <v>-0.8742244782854014</v>
      </c>
      <c r="I13" s="7">
        <f>Table4[[#This Row],[MSFT]]*C$6</f>
        <v>0.15137180700093289</v>
      </c>
      <c r="K13" s="13">
        <f>SUM(Table5[#This Row])</f>
        <v>0.37410117227305584</v>
      </c>
    </row>
    <row r="14" spans="1:11" x14ac:dyDescent="0.2">
      <c r="B14" s="11">
        <v>42310</v>
      </c>
      <c r="C14" s="14">
        <v>-6.5248068405684423E-3</v>
      </c>
      <c r="D14" s="14">
        <v>9.1064314171884764E-3</v>
      </c>
      <c r="E14" s="14">
        <v>-8.8147036759189668E-3</v>
      </c>
      <c r="G14" s="7">
        <f>Table4[[#This Row],[GOOG]]*C$4</f>
        <v>-0.65248068405684423</v>
      </c>
      <c r="H14" s="7">
        <f>Table4[[#This Row],[YHOO]]*C$5</f>
        <v>0.91064314171884764</v>
      </c>
      <c r="I14" s="7">
        <f>Table4[[#This Row],[MSFT]]*C$6</f>
        <v>-0.88147036759189668</v>
      </c>
      <c r="K14" s="13">
        <f>SUM(Table5[#This Row])</f>
        <v>-0.62330790992989327</v>
      </c>
    </row>
    <row r="15" spans="1:11" x14ac:dyDescent="0.2">
      <c r="B15" s="11">
        <v>42307</v>
      </c>
      <c r="C15" s="14">
        <v>7.3610133708656988E-3</v>
      </c>
      <c r="D15" s="14">
        <v>7.7430455979352608E-3</v>
      </c>
      <c r="E15" s="14">
        <v>-4.1090773253641411E-3</v>
      </c>
      <c r="G15" s="7">
        <f>Table4[[#This Row],[GOOG]]*C$4</f>
        <v>0.73610133708656988</v>
      </c>
      <c r="H15" s="7">
        <f>Table4[[#This Row],[YHOO]]*C$5</f>
        <v>0.77430455979352608</v>
      </c>
      <c r="I15" s="7">
        <f>Table4[[#This Row],[MSFT]]*C$6</f>
        <v>-0.41090773253641411</v>
      </c>
      <c r="K15" s="13">
        <f>SUM(Table5[#This Row])</f>
        <v>1.0994981643436819</v>
      </c>
    </row>
    <row r="16" spans="1:11" x14ac:dyDescent="0.2">
      <c r="B16" s="11">
        <v>42306</v>
      </c>
      <c r="C16" s="14">
        <v>4.4816422320557159E-3</v>
      </c>
      <c r="D16" s="14">
        <v>1.6618075801749344E-2</v>
      </c>
      <c r="E16" s="14">
        <v>0</v>
      </c>
      <c r="G16" s="7">
        <f>Table4[[#This Row],[GOOG]]*C$4</f>
        <v>0.44816422320557159</v>
      </c>
      <c r="H16" s="7">
        <f>Table4[[#This Row],[YHOO]]*C$5</f>
        <v>1.6618075801749344</v>
      </c>
      <c r="I16" s="7">
        <f>Table4[[#This Row],[MSFT]]*C$6</f>
        <v>0</v>
      </c>
      <c r="K16" s="13">
        <f>SUM(Table5[#This Row])</f>
        <v>2.1099718033805059</v>
      </c>
    </row>
    <row r="17" spans="2:11" x14ac:dyDescent="0.2">
      <c r="B17" s="11">
        <v>42305</v>
      </c>
      <c r="C17" s="14">
        <v>-7.0683366790058599E-5</v>
      </c>
      <c r="D17" s="14">
        <v>-1.9159279382327754E-2</v>
      </c>
      <c r="E17" s="14">
        <v>-8.3348768290424369E-3</v>
      </c>
      <c r="G17" s="7">
        <f>Table4[[#This Row],[GOOG]]*C$4</f>
        <v>-7.0683366790058599E-3</v>
      </c>
      <c r="H17" s="7">
        <f>Table4[[#This Row],[YHOO]]*C$5</f>
        <v>-1.9159279382327754</v>
      </c>
      <c r="I17" s="7">
        <f>Table4[[#This Row],[MSFT]]*C$6</f>
        <v>-0.83348768290424369</v>
      </c>
      <c r="K17" s="13">
        <f>SUM(Table5[#This Row])</f>
        <v>-2.756483957816025</v>
      </c>
    </row>
    <row r="18" spans="2:11" x14ac:dyDescent="0.2">
      <c r="B18" s="11">
        <v>42304</v>
      </c>
      <c r="C18" s="14">
        <v>8.3101703371106783E-3</v>
      </c>
      <c r="D18" s="14">
        <v>5.553878659824929E-2</v>
      </c>
      <c r="E18" s="14">
        <v>2.7793641728536045E-2</v>
      </c>
      <c r="G18" s="7">
        <f>Table4[[#This Row],[GOOG]]*C$4</f>
        <v>0.83101703371106783</v>
      </c>
      <c r="H18" s="7">
        <f>Table4[[#This Row],[YHOO]]*C$5</f>
        <v>5.553878659824929</v>
      </c>
      <c r="I18" s="7">
        <f>Table4[[#This Row],[MSFT]]*C$6</f>
        <v>2.7793641728536045</v>
      </c>
      <c r="K18" s="13">
        <f>SUM(Table5[#This Row])</f>
        <v>9.1642598663896013</v>
      </c>
    </row>
    <row r="19" spans="2:11" x14ac:dyDescent="0.2">
      <c r="B19" s="11">
        <v>42303</v>
      </c>
      <c r="C19" s="14">
        <v>-3.5670103092783623E-2</v>
      </c>
      <c r="D19" s="14">
        <v>1.4701378254211361E-2</v>
      </c>
      <c r="E19" s="14">
        <v>4.3977055449331282E-3</v>
      </c>
      <c r="G19" s="7">
        <f>Table4[[#This Row],[GOOG]]*C$4</f>
        <v>-3.5670103092783623</v>
      </c>
      <c r="H19" s="7">
        <f>Table4[[#This Row],[YHOO]]*C$5</f>
        <v>1.4701378254211361</v>
      </c>
      <c r="I19" s="7">
        <f>Table4[[#This Row],[MSFT]]*C$6</f>
        <v>0.43977055449331282</v>
      </c>
      <c r="K19" s="13">
        <f>SUM(Table5[#This Row])</f>
        <v>-1.6571019293639133</v>
      </c>
    </row>
    <row r="20" spans="2:11" x14ac:dyDescent="0.2">
      <c r="B20" s="11">
        <v>42300</v>
      </c>
      <c r="C20" s="14">
        <v>0.12494201329828347</v>
      </c>
      <c r="D20" s="14">
        <v>4.4465770953294959E-2</v>
      </c>
      <c r="E20" s="14">
        <v>0.10035766884073216</v>
      </c>
      <c r="G20" s="7">
        <f>Table4[[#This Row],[GOOG]]*C$4</f>
        <v>12.494201329828346</v>
      </c>
      <c r="H20" s="7">
        <f>Table4[[#This Row],[YHOO]]*C$5</f>
        <v>4.4465770953294959</v>
      </c>
      <c r="I20" s="7">
        <f>Table4[[#This Row],[MSFT]]*C$6</f>
        <v>10.035766884073215</v>
      </c>
      <c r="K20" s="13">
        <f>SUM(Table5[#This Row])</f>
        <v>26.976545309231057</v>
      </c>
    </row>
    <row r="21" spans="2:11" x14ac:dyDescent="0.2">
      <c r="B21" s="11">
        <v>42299</v>
      </c>
      <c r="C21" s="14">
        <v>-1.1388825192998442E-2</v>
      </c>
      <c r="D21" s="14">
        <v>-2.4953212726138485E-2</v>
      </c>
      <c r="E21" s="14">
        <v>-8.1385642737896724E-3</v>
      </c>
      <c r="G21" s="7">
        <f>Table4[[#This Row],[GOOG]]*C$4</f>
        <v>-1.1388825192998442</v>
      </c>
      <c r="H21" s="7">
        <f>Table4[[#This Row],[YHOO]]*C$5</f>
        <v>-2.4953212726138485</v>
      </c>
      <c r="I21" s="7">
        <f>Table4[[#This Row],[MSFT]]*C$6</f>
        <v>-0.81385642737896724</v>
      </c>
      <c r="K21" s="13">
        <f>SUM(Table5[#This Row])</f>
        <v>-4.4480602192926604</v>
      </c>
    </row>
    <row r="22" spans="2:11" x14ac:dyDescent="0.2">
      <c r="B22" s="11">
        <v>42298</v>
      </c>
      <c r="C22" s="14">
        <v>-1.489368110354794E-2</v>
      </c>
      <c r="D22" s="14">
        <v>-4.2699313227829161E-2</v>
      </c>
      <c r="E22" s="14">
        <v>1.0118043844856706E-2</v>
      </c>
      <c r="G22" s="7">
        <f>Table4[[#This Row],[GOOG]]*C$4</f>
        <v>-1.489368110354794</v>
      </c>
      <c r="H22" s="7">
        <f>Table4[[#This Row],[YHOO]]*C$5</f>
        <v>-4.2699313227829165</v>
      </c>
      <c r="I22" s="7">
        <f>Table4[[#This Row],[MSFT]]*C$6</f>
        <v>1.0118043844856706</v>
      </c>
      <c r="K22" s="13">
        <f>SUM(Table5[#This Row])</f>
        <v>-4.7474950486520404</v>
      </c>
    </row>
    <row r="23" spans="2:11" x14ac:dyDescent="0.2">
      <c r="B23" s="11">
        <v>42297</v>
      </c>
      <c r="C23" s="14">
        <v>4.325599685411019E-3</v>
      </c>
      <c r="D23" s="14">
        <v>6.9152134696333079E-3</v>
      </c>
      <c r="E23" s="14">
        <v>4.2176296921114798E-4</v>
      </c>
      <c r="G23" s="7">
        <f>Table4[[#This Row],[GOOG]]*C$4</f>
        <v>0.4325599685411019</v>
      </c>
      <c r="H23" s="7">
        <f>Table4[[#This Row],[YHOO]]*C$5</f>
        <v>0.69152134696333079</v>
      </c>
      <c r="I23" s="7">
        <f>Table4[[#This Row],[MSFT]]*C$6</f>
        <v>4.2176296921114798E-2</v>
      </c>
      <c r="K23" s="13">
        <f>SUM(Table5[#This Row])</f>
        <v>1.1662576124255475</v>
      </c>
    </row>
    <row r="24" spans="2:11" x14ac:dyDescent="0.2">
      <c r="B24" s="11">
        <v>42296</v>
      </c>
      <c r="C24" s="14">
        <v>-4.4119197120959797E-3</v>
      </c>
      <c r="D24" s="14">
        <v>-1.1296076099881147E-2</v>
      </c>
      <c r="E24" s="14">
        <v>8.5070182900892632E-3</v>
      </c>
      <c r="G24" s="7">
        <f>Table4[[#This Row],[GOOG]]*C$4</f>
        <v>-0.44119197120959797</v>
      </c>
      <c r="H24" s="7">
        <f>Table4[[#This Row],[YHOO]]*C$5</f>
        <v>-1.1296076099881147</v>
      </c>
      <c r="I24" s="7">
        <f>Table4[[#This Row],[MSFT]]*C$6</f>
        <v>0.85070182900892632</v>
      </c>
      <c r="K24" s="13">
        <f>SUM(Table5[#This Row])</f>
        <v>-0.72009775218878636</v>
      </c>
    </row>
    <row r="25" spans="2:11" x14ac:dyDescent="0.2">
      <c r="B25" s="11">
        <v>42293</v>
      </c>
      <c r="C25" s="14">
        <v>1.4434973879571045E-2</v>
      </c>
      <c r="D25" s="14">
        <v>3.7631091918568726E-2</v>
      </c>
      <c r="E25" s="14">
        <v>2.1272069772404478E-4</v>
      </c>
      <c r="G25" s="7">
        <f>Table4[[#This Row],[GOOG]]*C$4</f>
        <v>1.4434973879571045</v>
      </c>
      <c r="H25" s="7">
        <f>Table4[[#This Row],[YHOO]]*C$5</f>
        <v>3.7631091918568726</v>
      </c>
      <c r="I25" s="7">
        <f>Table4[[#This Row],[MSFT]]*C$6</f>
        <v>2.1272069772404478E-2</v>
      </c>
      <c r="K25" s="13">
        <f>SUM(Table5[#This Row])</f>
        <v>5.2278786495863816</v>
      </c>
    </row>
    <row r="26" spans="2:11" x14ac:dyDescent="0.2">
      <c r="B26" s="11">
        <v>42292</v>
      </c>
      <c r="C26" s="14">
        <v>2.2198068002632354E-3</v>
      </c>
      <c r="D26" s="14">
        <v>4.3370508054523249E-3</v>
      </c>
      <c r="E26" s="14">
        <v>7.7170418006431429E-3</v>
      </c>
      <c r="G26" s="7">
        <f>Table4[[#This Row],[GOOG]]*C$4</f>
        <v>0.22198068002632354</v>
      </c>
      <c r="H26" s="7">
        <f>Table4[[#This Row],[YHOO]]*C$5</f>
        <v>0.43370508054523249</v>
      </c>
      <c r="I26" s="7">
        <f>Table4[[#This Row],[MSFT]]*C$6</f>
        <v>0.77170418006431429</v>
      </c>
      <c r="K26" s="13">
        <f>SUM(Table5[#This Row])</f>
        <v>1.4273899406358703</v>
      </c>
    </row>
    <row r="27" spans="2:11" x14ac:dyDescent="0.2">
      <c r="B27" s="11">
        <v>42291</v>
      </c>
      <c r="C27" s="14">
        <v>1.5641763196766023E-2</v>
      </c>
      <c r="D27" s="14">
        <v>-8.5995085995086429E-3</v>
      </c>
      <c r="E27" s="14">
        <v>1.9329896907216426E-3</v>
      </c>
      <c r="G27" s="7">
        <f>Table4[[#This Row],[GOOG]]*C$4</f>
        <v>1.5641763196766023</v>
      </c>
      <c r="H27" s="7">
        <f>Table4[[#This Row],[YHOO]]*C$5</f>
        <v>-0.85995085995086429</v>
      </c>
      <c r="I27" s="7">
        <f>Table4[[#This Row],[MSFT]]*C$6</f>
        <v>0.19329896907216426</v>
      </c>
      <c r="K27" s="13">
        <f>SUM(Table5[#This Row])</f>
        <v>0.89752442879790229</v>
      </c>
    </row>
    <row r="28" spans="2:11" x14ac:dyDescent="0.2">
      <c r="B28" s="11">
        <v>42290</v>
      </c>
      <c r="C28" s="14">
        <v>1.6508589138592988E-3</v>
      </c>
      <c r="D28" s="14">
        <v>-4.5857535921736137E-3</v>
      </c>
      <c r="E28" s="14">
        <v>-8.9399744572157269E-3</v>
      </c>
      <c r="G28" s="7">
        <f>Table4[[#This Row],[GOOG]]*C$4</f>
        <v>0.16508589138592988</v>
      </c>
      <c r="H28" s="7">
        <f>Table4[[#This Row],[YHOO]]*C$5</f>
        <v>-0.45857535921736137</v>
      </c>
      <c r="I28" s="7">
        <f>Table4[[#This Row],[MSFT]]*C$6</f>
        <v>-0.89399744572157269</v>
      </c>
      <c r="K28" s="13">
        <f>SUM(Table5[#This Row])</f>
        <v>-1.1874869135530042</v>
      </c>
    </row>
    <row r="29" spans="2:11" x14ac:dyDescent="0.2">
      <c r="B29" s="11"/>
      <c r="C29" s="2"/>
      <c r="D29" s="2"/>
      <c r="E29" s="2"/>
      <c r="G29" s="7"/>
      <c r="H29" s="7"/>
      <c r="I29" s="7"/>
      <c r="K29" s="10"/>
    </row>
    <row r="31" spans="2:11" x14ac:dyDescent="0.2">
      <c r="J31" s="9" t="s">
        <v>37</v>
      </c>
      <c r="K31" s="15">
        <f>SMALL(Table6[Portfolio], 20-C1*20)</f>
        <v>-4.4480602192926604</v>
      </c>
    </row>
  </sheetData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showRuler="0" workbookViewId="0">
      <selection activeCell="N25" sqref="N25"/>
    </sheetView>
  </sheetViews>
  <sheetFormatPr baseColWidth="10" defaultRowHeight="16" x14ac:dyDescent="0.2"/>
  <sheetData>
    <row r="2" spans="2:16" x14ac:dyDescent="0.2">
      <c r="B2" t="s">
        <v>24</v>
      </c>
    </row>
    <row r="3" spans="2:16" x14ac:dyDescent="0.2">
      <c r="B3">
        <v>-4.7474950486520404</v>
      </c>
    </row>
    <row r="4" spans="2:16" x14ac:dyDescent="0.2">
      <c r="B4">
        <v>-4.4480602192926604</v>
      </c>
      <c r="L4" t="s">
        <v>26</v>
      </c>
    </row>
    <row r="5" spans="2:16" x14ac:dyDescent="0.2">
      <c r="B5">
        <v>-2.756483957816025</v>
      </c>
      <c r="L5">
        <v>-4.7474950486520404</v>
      </c>
      <c r="N5">
        <f>PERCENTILE(L$5:L$25,P5)</f>
        <v>-4.7474950486520404</v>
      </c>
      <c r="O5">
        <v>0</v>
      </c>
      <c r="P5">
        <f>O5/20</f>
        <v>0</v>
      </c>
    </row>
    <row r="6" spans="2:16" x14ac:dyDescent="0.2">
      <c r="B6">
        <v>-1.7986170072902263</v>
      </c>
      <c r="L6">
        <v>-4.4480602192926604</v>
      </c>
      <c r="N6">
        <f t="shared" ref="N6:N24" si="0">PERCENTILE(L$5:L$25,P6)</f>
        <v>-4.4480602192926604</v>
      </c>
      <c r="O6">
        <v>1</v>
      </c>
      <c r="P6">
        <f t="shared" ref="P6:P25" si="1">O6/20</f>
        <v>0.05</v>
      </c>
    </row>
    <row r="7" spans="2:16" x14ac:dyDescent="0.2">
      <c r="B7">
        <v>-1.6571019293639133</v>
      </c>
      <c r="L7">
        <v>-2.756483957816025</v>
      </c>
      <c r="N7">
        <f t="shared" si="0"/>
        <v>-2.756483957816025</v>
      </c>
      <c r="O7">
        <v>2</v>
      </c>
      <c r="P7">
        <f t="shared" si="1"/>
        <v>0.1</v>
      </c>
    </row>
    <row r="8" spans="2:16" x14ac:dyDescent="0.2">
      <c r="B8">
        <v>-1.1874869135530042</v>
      </c>
      <c r="L8">
        <v>-1.7986170072902263</v>
      </c>
      <c r="N8">
        <f t="shared" si="0"/>
        <v>-1.7986170072902263</v>
      </c>
      <c r="O8">
        <v>3</v>
      </c>
      <c r="P8">
        <f t="shared" si="1"/>
        <v>0.15</v>
      </c>
    </row>
    <row r="9" spans="2:16" x14ac:dyDescent="0.2">
      <c r="B9">
        <v>-0.72009775218878636</v>
      </c>
      <c r="L9">
        <v>-1.6571019293639133</v>
      </c>
      <c r="N9">
        <f t="shared" si="0"/>
        <v>-1.6571019293639133</v>
      </c>
      <c r="O9">
        <v>4</v>
      </c>
      <c r="P9">
        <f t="shared" si="1"/>
        <v>0.2</v>
      </c>
    </row>
    <row r="10" spans="2:16" x14ac:dyDescent="0.2">
      <c r="B10">
        <v>-0.70258829599355588</v>
      </c>
      <c r="L10">
        <v>-1.1874869135530042</v>
      </c>
      <c r="N10">
        <f t="shared" si="0"/>
        <v>-1.1874869135530042</v>
      </c>
      <c r="O10">
        <v>5</v>
      </c>
      <c r="P10">
        <f t="shared" si="1"/>
        <v>0.25</v>
      </c>
    </row>
    <row r="11" spans="2:16" x14ac:dyDescent="0.2">
      <c r="B11">
        <v>-0.62330790992989327</v>
      </c>
      <c r="L11">
        <v>-0.72009775218878636</v>
      </c>
      <c r="N11">
        <f t="shared" si="0"/>
        <v>-0.72009775218878636</v>
      </c>
      <c r="O11">
        <v>6</v>
      </c>
      <c r="P11">
        <f t="shared" si="1"/>
        <v>0.3</v>
      </c>
    </row>
    <row r="12" spans="2:16" x14ac:dyDescent="0.2">
      <c r="B12">
        <v>0.37410117227305584</v>
      </c>
      <c r="L12">
        <v>-0.70258829599355588</v>
      </c>
      <c r="N12">
        <f t="shared" si="0"/>
        <v>-0.70258829599355588</v>
      </c>
      <c r="O12">
        <v>7</v>
      </c>
      <c r="P12">
        <f t="shared" si="1"/>
        <v>0.35</v>
      </c>
    </row>
    <row r="13" spans="2:16" x14ac:dyDescent="0.2">
      <c r="B13">
        <v>0.89752442879790229</v>
      </c>
      <c r="L13">
        <v>-0.62330790992989327</v>
      </c>
      <c r="N13">
        <f t="shared" si="0"/>
        <v>-0.62330790992989327</v>
      </c>
      <c r="O13">
        <v>8</v>
      </c>
      <c r="P13">
        <f t="shared" si="1"/>
        <v>0.4</v>
      </c>
    </row>
    <row r="14" spans="2:16" x14ac:dyDescent="0.2">
      <c r="B14">
        <v>1.0994981643436819</v>
      </c>
      <c r="L14">
        <v>0</v>
      </c>
      <c r="N14">
        <f t="shared" si="0"/>
        <v>0</v>
      </c>
      <c r="O14">
        <v>9</v>
      </c>
      <c r="P14">
        <f t="shared" si="1"/>
        <v>0.45</v>
      </c>
    </row>
    <row r="15" spans="2:16" x14ac:dyDescent="0.2">
      <c r="B15">
        <v>1.1662576124255475</v>
      </c>
      <c r="L15">
        <v>0.37410117227305584</v>
      </c>
      <c r="N15">
        <f t="shared" si="0"/>
        <v>0.37410117227305584</v>
      </c>
      <c r="O15">
        <v>10</v>
      </c>
      <c r="P15">
        <f t="shared" si="1"/>
        <v>0.5</v>
      </c>
    </row>
    <row r="16" spans="2:16" x14ac:dyDescent="0.2">
      <c r="B16">
        <v>1.4273899406358703</v>
      </c>
      <c r="L16">
        <v>0.89752442879790229</v>
      </c>
      <c r="N16">
        <f t="shared" si="0"/>
        <v>0.89752442879790229</v>
      </c>
      <c r="O16">
        <v>11</v>
      </c>
      <c r="P16">
        <f t="shared" si="1"/>
        <v>0.55000000000000004</v>
      </c>
    </row>
    <row r="17" spans="2:16" x14ac:dyDescent="0.2">
      <c r="B17">
        <v>1.9793924887566927</v>
      </c>
      <c r="L17">
        <v>1.0994981643436819</v>
      </c>
      <c r="N17">
        <f t="shared" si="0"/>
        <v>1.0994981643436819</v>
      </c>
      <c r="O17">
        <v>12</v>
      </c>
      <c r="P17">
        <f t="shared" si="1"/>
        <v>0.6</v>
      </c>
    </row>
    <row r="18" spans="2:16" x14ac:dyDescent="0.2">
      <c r="B18">
        <v>2.058725333087208</v>
      </c>
      <c r="L18">
        <v>1.1662576124255475</v>
      </c>
      <c r="N18">
        <f t="shared" si="0"/>
        <v>1.1662576124255475</v>
      </c>
      <c r="O18">
        <v>13</v>
      </c>
      <c r="P18">
        <f t="shared" si="1"/>
        <v>0.65</v>
      </c>
    </row>
    <row r="19" spans="2:16" x14ac:dyDescent="0.2">
      <c r="B19">
        <v>2.1099718033805059</v>
      </c>
      <c r="L19">
        <v>1.4273899406358703</v>
      </c>
      <c r="N19">
        <f t="shared" si="0"/>
        <v>1.4273899406358703</v>
      </c>
      <c r="O19">
        <v>14</v>
      </c>
      <c r="P19">
        <f t="shared" si="1"/>
        <v>0.7</v>
      </c>
    </row>
    <row r="20" spans="2:16" x14ac:dyDescent="0.2">
      <c r="B20">
        <v>5.2278786495863816</v>
      </c>
      <c r="L20">
        <v>1.9793924887566927</v>
      </c>
      <c r="N20">
        <f t="shared" si="0"/>
        <v>1.9793924887566927</v>
      </c>
      <c r="O20">
        <v>15</v>
      </c>
      <c r="P20">
        <f t="shared" si="1"/>
        <v>0.75</v>
      </c>
    </row>
    <row r="21" spans="2:16" x14ac:dyDescent="0.2">
      <c r="B21">
        <v>9.1642598663896013</v>
      </c>
      <c r="L21">
        <v>2.058725333087208</v>
      </c>
      <c r="N21">
        <f t="shared" si="0"/>
        <v>2.058725333087208</v>
      </c>
      <c r="O21">
        <v>16</v>
      </c>
      <c r="P21">
        <f t="shared" si="1"/>
        <v>0.8</v>
      </c>
    </row>
    <row r="22" spans="2:16" x14ac:dyDescent="0.2">
      <c r="B22">
        <v>26.976545309231057</v>
      </c>
      <c r="L22">
        <v>2.1099718033805059</v>
      </c>
      <c r="N22">
        <f t="shared" si="0"/>
        <v>2.1099718033805059</v>
      </c>
      <c r="O22">
        <v>17</v>
      </c>
      <c r="P22">
        <f t="shared" si="1"/>
        <v>0.85</v>
      </c>
    </row>
    <row r="23" spans="2:16" x14ac:dyDescent="0.2">
      <c r="L23">
        <v>5.2278786495863816</v>
      </c>
      <c r="N23">
        <f t="shared" si="0"/>
        <v>5.2278786495863816</v>
      </c>
      <c r="O23">
        <v>18</v>
      </c>
      <c r="P23">
        <f t="shared" si="1"/>
        <v>0.9</v>
      </c>
    </row>
    <row r="24" spans="2:16" x14ac:dyDescent="0.2">
      <c r="L24">
        <v>9.1642598663896013</v>
      </c>
      <c r="N24">
        <f t="shared" si="0"/>
        <v>9.1642598663896013</v>
      </c>
      <c r="O24">
        <v>19</v>
      </c>
      <c r="P24">
        <f t="shared" si="1"/>
        <v>0.95</v>
      </c>
    </row>
    <row r="25" spans="2:16" x14ac:dyDescent="0.2">
      <c r="L25">
        <v>26.976545309231057</v>
      </c>
      <c r="N25">
        <f>PERCENTILE(L$5:L$25,P25)</f>
        <v>26.976545309231057</v>
      </c>
      <c r="O25">
        <v>20</v>
      </c>
      <c r="P25">
        <f t="shared" si="1"/>
        <v>1</v>
      </c>
    </row>
  </sheetData>
  <sortState ref="L5:L25">
    <sortCondition ref="L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Ruler="0" workbookViewId="0">
      <selection activeCell="N25" sqref="N25"/>
    </sheetView>
  </sheetViews>
  <sheetFormatPr baseColWidth="10" defaultRowHeight="16" x14ac:dyDescent="0.2"/>
  <cols>
    <col min="1" max="1" width="11.33203125" bestFit="1" customWidth="1"/>
    <col min="2" max="2" width="16.83203125" customWidth="1"/>
    <col min="3" max="3" width="16.1640625" customWidth="1"/>
    <col min="4" max="4" width="18.83203125" customWidth="1"/>
    <col min="5" max="5" width="12.5" customWidth="1"/>
    <col min="6" max="6" width="11.83203125" customWidth="1"/>
    <col min="7" max="7" width="14.5" customWidth="1"/>
  </cols>
  <sheetData>
    <row r="1" spans="1:7" x14ac:dyDescent="0.2">
      <c r="A1" t="s">
        <v>25</v>
      </c>
    </row>
    <row r="3" spans="1:7" x14ac:dyDescent="0.2">
      <c r="A3" s="4" t="s">
        <v>30</v>
      </c>
      <c r="B3" s="5" t="s">
        <v>34</v>
      </c>
      <c r="C3" s="5" t="s">
        <v>35</v>
      </c>
      <c r="D3" s="5" t="s">
        <v>36</v>
      </c>
      <c r="E3" s="5" t="s">
        <v>31</v>
      </c>
      <c r="F3" s="5" t="s">
        <v>32</v>
      </c>
      <c r="G3" s="5" t="s">
        <v>33</v>
      </c>
    </row>
    <row r="4" spans="1:7" x14ac:dyDescent="0.2">
      <c r="A4" t="s">
        <v>3</v>
      </c>
      <c r="B4" s="1">
        <v>730.2</v>
      </c>
      <c r="C4">
        <v>34.07</v>
      </c>
      <c r="D4">
        <v>54.55</v>
      </c>
      <c r="E4" s="3">
        <f>(B4/B5)-1</f>
        <v>-1.7771701982227661E-3</v>
      </c>
      <c r="F4" s="3">
        <f t="shared" ref="E4:G23" si="0">(C4/C5)-1</f>
        <v>-2.4899828277046288E-2</v>
      </c>
      <c r="G4" s="3">
        <f t="shared" si="0"/>
        <v>8.6908284023667903E-3</v>
      </c>
    </row>
    <row r="5" spans="1:7" x14ac:dyDescent="0.2">
      <c r="A5" t="s">
        <v>4</v>
      </c>
      <c r="B5" s="1">
        <v>731.5</v>
      </c>
      <c r="C5">
        <v>34.94</v>
      </c>
      <c r="D5">
        <v>54.08</v>
      </c>
      <c r="E5" s="3">
        <f t="shared" si="0"/>
        <v>2.7828423375875211E-3</v>
      </c>
      <c r="F5" s="3">
        <f t="shared" si="0"/>
        <v>-2.2844089091949016E-3</v>
      </c>
      <c r="G5" s="3">
        <f t="shared" si="0"/>
        <v>-7.5243163883281783E-3</v>
      </c>
    </row>
    <row r="6" spans="1:7" x14ac:dyDescent="0.2">
      <c r="A6" t="s">
        <v>5</v>
      </c>
      <c r="B6" s="1">
        <v>729.47</v>
      </c>
      <c r="C6">
        <v>35.020000000000003</v>
      </c>
      <c r="D6">
        <v>54.49</v>
      </c>
      <c r="E6" s="3">
        <f t="shared" si="0"/>
        <v>1.0346260387811723E-2</v>
      </c>
      <c r="F6" s="3">
        <f t="shared" si="0"/>
        <v>3.7259959873889859E-3</v>
      </c>
      <c r="G6" s="3">
        <f t="shared" si="0"/>
        <v>5.7216685123662181E-3</v>
      </c>
    </row>
    <row r="7" spans="1:7" x14ac:dyDescent="0.2">
      <c r="A7" t="s">
        <v>6</v>
      </c>
      <c r="B7" s="1">
        <v>722</v>
      </c>
      <c r="C7">
        <v>34.89</v>
      </c>
      <c r="D7">
        <v>54.18</v>
      </c>
      <c r="E7" s="3">
        <f t="shared" si="0"/>
        <v>4.3680271541051141E-3</v>
      </c>
      <c r="F7" s="3">
        <f t="shared" si="0"/>
        <v>-7.3968705547652336E-3</v>
      </c>
      <c r="G7" s="3">
        <f t="shared" si="0"/>
        <v>2.3616096731532199E-2</v>
      </c>
    </row>
    <row r="8" spans="1:7" x14ac:dyDescent="0.2">
      <c r="A8" t="s">
        <v>7</v>
      </c>
      <c r="B8" s="1">
        <v>718.86</v>
      </c>
      <c r="C8">
        <v>35.15</v>
      </c>
      <c r="D8">
        <v>52.93</v>
      </c>
      <c r="E8" s="3">
        <f t="shared" si="0"/>
        <v>1.0969538435575243E-2</v>
      </c>
      <c r="F8" s="3">
        <f t="shared" si="0"/>
        <v>-8.742244782854014E-3</v>
      </c>
      <c r="G8" s="3">
        <f t="shared" si="0"/>
        <v>1.5137180700093289E-3</v>
      </c>
    </row>
    <row r="9" spans="1:7" x14ac:dyDescent="0.2">
      <c r="A9" t="s">
        <v>8</v>
      </c>
      <c r="B9" s="1">
        <v>711.06</v>
      </c>
      <c r="C9">
        <v>35.46</v>
      </c>
      <c r="D9">
        <v>52.85</v>
      </c>
      <c r="E9" s="3">
        <f t="shared" si="0"/>
        <v>-6.5248068405684423E-3</v>
      </c>
      <c r="F9" s="3">
        <f t="shared" si="0"/>
        <v>9.1064314171884764E-3</v>
      </c>
      <c r="G9" s="3">
        <f t="shared" si="0"/>
        <v>-8.8147036759189668E-3</v>
      </c>
    </row>
    <row r="10" spans="1:7" x14ac:dyDescent="0.2">
      <c r="A10" t="s">
        <v>9</v>
      </c>
      <c r="B10" s="1">
        <v>715.73</v>
      </c>
      <c r="C10">
        <v>35.14</v>
      </c>
      <c r="D10">
        <v>53.32</v>
      </c>
      <c r="E10" s="3">
        <f t="shared" si="0"/>
        <v>7.3610133708656988E-3</v>
      </c>
      <c r="F10" s="3">
        <f t="shared" si="0"/>
        <v>7.7430455979352608E-3</v>
      </c>
      <c r="G10" s="3">
        <f t="shared" si="0"/>
        <v>-4.1090773253641411E-3</v>
      </c>
    </row>
    <row r="11" spans="1:7" x14ac:dyDescent="0.2">
      <c r="A11" t="s">
        <v>10</v>
      </c>
      <c r="B11" s="1">
        <v>710.5</v>
      </c>
      <c r="C11">
        <v>34.869999999999997</v>
      </c>
      <c r="D11">
        <v>53.54</v>
      </c>
      <c r="E11" s="3">
        <f t="shared" si="0"/>
        <v>4.4816422320557159E-3</v>
      </c>
      <c r="F11" s="3">
        <f t="shared" si="0"/>
        <v>1.6618075801749344E-2</v>
      </c>
      <c r="G11" s="3">
        <f t="shared" si="0"/>
        <v>0</v>
      </c>
    </row>
    <row r="12" spans="1:7" x14ac:dyDescent="0.2">
      <c r="A12" t="s">
        <v>11</v>
      </c>
      <c r="B12" s="1">
        <v>707.33</v>
      </c>
      <c r="C12">
        <v>34.299999999999997</v>
      </c>
      <c r="D12">
        <v>53.54</v>
      </c>
      <c r="E12" s="3">
        <f t="shared" si="0"/>
        <v>-7.0683366790058599E-5</v>
      </c>
      <c r="F12" s="3">
        <f t="shared" si="0"/>
        <v>-1.9159279382327754E-2</v>
      </c>
      <c r="G12" s="3">
        <f t="shared" si="0"/>
        <v>-8.3348768290424369E-3</v>
      </c>
    </row>
    <row r="13" spans="1:7" x14ac:dyDescent="0.2">
      <c r="A13" t="s">
        <v>12</v>
      </c>
      <c r="B13" s="1">
        <v>707.38</v>
      </c>
      <c r="C13">
        <v>34.97</v>
      </c>
      <c r="D13">
        <v>53.99</v>
      </c>
      <c r="E13" s="3">
        <f t="shared" si="0"/>
        <v>8.3101703371106783E-3</v>
      </c>
      <c r="F13" s="3">
        <f t="shared" si="0"/>
        <v>5.553878659824929E-2</v>
      </c>
      <c r="G13" s="3">
        <f t="shared" si="0"/>
        <v>2.7793641728536045E-2</v>
      </c>
    </row>
    <row r="14" spans="1:7" x14ac:dyDescent="0.2">
      <c r="A14" t="s">
        <v>13</v>
      </c>
      <c r="B14" s="1">
        <v>701.55</v>
      </c>
      <c r="C14">
        <v>33.130000000000003</v>
      </c>
      <c r="D14">
        <v>52.53</v>
      </c>
      <c r="E14" s="3">
        <f t="shared" si="0"/>
        <v>-3.5670103092783623E-2</v>
      </c>
      <c r="F14" s="3">
        <f t="shared" si="0"/>
        <v>1.4701378254211361E-2</v>
      </c>
      <c r="G14" s="3">
        <f t="shared" si="0"/>
        <v>4.3977055449331282E-3</v>
      </c>
    </row>
    <row r="15" spans="1:7" x14ac:dyDescent="0.2">
      <c r="A15" t="s">
        <v>14</v>
      </c>
      <c r="B15" s="1">
        <v>727.5</v>
      </c>
      <c r="C15">
        <v>32.65</v>
      </c>
      <c r="D15">
        <v>52.3</v>
      </c>
      <c r="E15" s="3">
        <f t="shared" si="0"/>
        <v>0.12494201329828347</v>
      </c>
      <c r="F15" s="3">
        <f t="shared" si="0"/>
        <v>4.4465770953294959E-2</v>
      </c>
      <c r="G15" s="3">
        <f t="shared" si="0"/>
        <v>0.10035766884073216</v>
      </c>
    </row>
    <row r="16" spans="1:7" x14ac:dyDescent="0.2">
      <c r="A16" t="s">
        <v>15</v>
      </c>
      <c r="B16" s="1">
        <v>646.70000000000005</v>
      </c>
      <c r="C16">
        <v>31.26</v>
      </c>
      <c r="D16">
        <v>47.53</v>
      </c>
      <c r="E16" s="3">
        <f t="shared" si="0"/>
        <v>-1.1388825192998442E-2</v>
      </c>
      <c r="F16" s="3">
        <f t="shared" si="0"/>
        <v>-2.4953212726138485E-2</v>
      </c>
      <c r="G16" s="3">
        <f t="shared" si="0"/>
        <v>-8.1385642737896724E-3</v>
      </c>
    </row>
    <row r="17" spans="1:7" x14ac:dyDescent="0.2">
      <c r="A17" t="s">
        <v>16</v>
      </c>
      <c r="B17" s="1">
        <v>654.15</v>
      </c>
      <c r="C17">
        <v>32.06</v>
      </c>
      <c r="D17">
        <v>47.92</v>
      </c>
      <c r="E17" s="3">
        <f t="shared" si="0"/>
        <v>-1.489368110354794E-2</v>
      </c>
      <c r="F17" s="3">
        <f t="shared" si="0"/>
        <v>-4.2699313227829161E-2</v>
      </c>
      <c r="G17" s="3">
        <f t="shared" si="0"/>
        <v>1.0118043844856706E-2</v>
      </c>
    </row>
    <row r="18" spans="1:7" x14ac:dyDescent="0.2">
      <c r="A18" t="s">
        <v>17</v>
      </c>
      <c r="B18" s="1">
        <v>664.04</v>
      </c>
      <c r="C18">
        <v>33.49</v>
      </c>
      <c r="D18">
        <v>47.44</v>
      </c>
      <c r="E18" s="3">
        <f t="shared" si="0"/>
        <v>4.325599685411019E-3</v>
      </c>
      <c r="F18" s="3">
        <f t="shared" si="0"/>
        <v>6.9152134696333079E-3</v>
      </c>
      <c r="G18" s="3">
        <f t="shared" si="0"/>
        <v>4.2176296921114798E-4</v>
      </c>
    </row>
    <row r="19" spans="1:7" x14ac:dyDescent="0.2">
      <c r="A19" t="s">
        <v>18</v>
      </c>
      <c r="B19" s="1">
        <v>661.18</v>
      </c>
      <c r="C19">
        <v>33.26</v>
      </c>
      <c r="D19">
        <v>47.42</v>
      </c>
      <c r="E19" s="3">
        <f t="shared" si="0"/>
        <v>-4.4119197120959797E-3</v>
      </c>
      <c r="F19" s="3">
        <f t="shared" si="0"/>
        <v>-1.1296076099881147E-2</v>
      </c>
      <c r="G19" s="3">
        <f t="shared" si="0"/>
        <v>8.5070182900892632E-3</v>
      </c>
    </row>
    <row r="20" spans="1:7" x14ac:dyDescent="0.2">
      <c r="A20" t="s">
        <v>19</v>
      </c>
      <c r="B20" s="1">
        <v>664.11</v>
      </c>
      <c r="C20">
        <v>33.64</v>
      </c>
      <c r="D20">
        <v>47.02</v>
      </c>
      <c r="E20" s="3">
        <f t="shared" si="0"/>
        <v>1.4434973879571045E-2</v>
      </c>
      <c r="F20" s="3">
        <f t="shared" si="0"/>
        <v>3.7631091918568726E-2</v>
      </c>
      <c r="G20" s="3">
        <f t="shared" si="0"/>
        <v>2.1272069772404478E-4</v>
      </c>
    </row>
    <row r="21" spans="1:7" x14ac:dyDescent="0.2">
      <c r="A21" t="s">
        <v>20</v>
      </c>
      <c r="B21" s="1">
        <v>654.66</v>
      </c>
      <c r="C21">
        <v>32.42</v>
      </c>
      <c r="D21">
        <v>47.01</v>
      </c>
      <c r="E21" s="3">
        <f t="shared" si="0"/>
        <v>2.2198068002632354E-3</v>
      </c>
      <c r="F21" s="3">
        <f t="shared" si="0"/>
        <v>4.3370508054523249E-3</v>
      </c>
      <c r="G21" s="3">
        <f t="shared" si="0"/>
        <v>7.7170418006431429E-3</v>
      </c>
    </row>
    <row r="22" spans="1:7" x14ac:dyDescent="0.2">
      <c r="A22" t="s">
        <v>21</v>
      </c>
      <c r="B22" s="1">
        <v>653.21</v>
      </c>
      <c r="C22">
        <v>32.28</v>
      </c>
      <c r="D22">
        <v>46.65</v>
      </c>
      <c r="E22" s="3">
        <f t="shared" si="0"/>
        <v>1.5641763196766023E-2</v>
      </c>
      <c r="F22" s="3">
        <f t="shared" si="0"/>
        <v>-8.5995085995086429E-3</v>
      </c>
      <c r="G22" s="3">
        <f t="shared" si="0"/>
        <v>1.9329896907216426E-3</v>
      </c>
    </row>
    <row r="23" spans="1:7" x14ac:dyDescent="0.2">
      <c r="A23" t="s">
        <v>22</v>
      </c>
      <c r="B23" s="1">
        <v>643.15</v>
      </c>
      <c r="C23">
        <v>32.56</v>
      </c>
      <c r="D23">
        <v>46.56</v>
      </c>
      <c r="E23" s="3">
        <f t="shared" si="0"/>
        <v>1.6508589138592988E-3</v>
      </c>
      <c r="F23" s="3">
        <f t="shared" si="0"/>
        <v>-4.5857535921736137E-3</v>
      </c>
      <c r="G23" s="3">
        <f t="shared" si="0"/>
        <v>-8.9399744572157269E-3</v>
      </c>
    </row>
    <row r="24" spans="1:7" x14ac:dyDescent="0.2">
      <c r="A24" t="s">
        <v>23</v>
      </c>
      <c r="B24" s="1">
        <v>642.09</v>
      </c>
      <c r="C24">
        <v>32.71</v>
      </c>
      <c r="D24">
        <v>46.98</v>
      </c>
      <c r="E24" s="3">
        <f>(B24/B25)-1</f>
        <v>-5.0052687038988353E-3</v>
      </c>
      <c r="F24" s="3">
        <f>(C24/C25)-1</f>
        <v>1.2066831683168244E-2</v>
      </c>
      <c r="G24" s="3">
        <f>(D24/D25)-1</f>
        <v>7.9382106844023692E-3</v>
      </c>
    </row>
    <row r="25" spans="1:7" x14ac:dyDescent="0.2">
      <c r="A25" t="s">
        <v>39</v>
      </c>
      <c r="B25" s="1">
        <v>645.32000000000005</v>
      </c>
      <c r="C25">
        <v>32.32</v>
      </c>
      <c r="D25">
        <v>46.61</v>
      </c>
      <c r="E25" s="3"/>
      <c r="F25" s="3"/>
      <c r="G25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Three-Share Example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2015-11-10T11:02:28Z</dcterms:created>
  <dcterms:modified xsi:type="dcterms:W3CDTF">2015-11-17T11:26:09Z</dcterms:modified>
</cp:coreProperties>
</file>