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RejectStats" sheetId="2" r:id="rId5"/>
    <sheet state="visible" name="browseNotes" sheetId="3" r:id="rId6"/>
    <sheet state="visible" name="Sheet4" sheetId="4" r:id="rId7"/>
    <sheet state="visible" name="Sheet3" sheetId="5" r:id="rId8"/>
  </sheets>
  <definedNames/>
  <calcPr/>
  <extLst>
    <ext uri="GoogleSheetsCustomDataVersion1">
      <go:sheetsCustomData xmlns:go="http://customooxmlschemas.google.com/" r:id="rId9" roundtripDataSignature="AMtx7mgONogAUCuDeC2aQYbMVcWwjZ8oPw=="/>
    </ext>
  </extLst>
</workbook>
</file>

<file path=xl/sharedStrings.xml><?xml version="1.0" encoding="utf-8"?>
<sst xmlns="http://schemas.openxmlformats.org/spreadsheetml/2006/main" count="555" uniqueCount="360">
  <si>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</si>
  <si>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</si>
  <si>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</si>
  <si>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</si>
  <si>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</si>
  <si>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</si>
  <si>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</si>
  <si>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</si>
  <si>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</si>
  <si>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</si>
  <si>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</si>
  <si>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v</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</si>
  <si>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</si>
  <si>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</si>
  <si>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</si>
  <si>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</si>
  <si>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</si>
  <si>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</si>
  <si>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</si>
  <si>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</si>
  <si>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</si>
  <si>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</si>
  <si>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</si>
  <si>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</si>
  <si>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</si>
  <si>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</si>
  <si>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</si>
  <si>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</si>
  <si>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</si>
  <si>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</si>
  <si>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</si>
  <si>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</si>
  <si>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</si>
  <si>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</si>
  <si>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</si>
  <si>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</si>
  <si>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</si>
  <si>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</si>
  <si>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</si>
  <si>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</si>
  <si>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</si>
  <si>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</si>
  <si>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</si>
  <si>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</si>
  <si>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</si>
  <si>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</si>
  <si>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</si>
  <si>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</si>
  <si>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</si>
  <si>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rFont val="Calibri"/>
        <color theme="1"/>
        <sz val="11.0"/>
      </rPr>
      <t xml:space="preserve">The initial listing status of the loan. Possible values are – </t>
    </r>
    <r>
      <rPr>
        <rFont val="Calibri"/>
        <b/>
        <i/>
        <color theme="1"/>
        <sz val="11.0"/>
      </rPr>
      <t>W</t>
    </r>
    <r>
      <rPr>
        <rFont val="Calibri"/>
        <color theme="1"/>
        <sz val="11.0"/>
      </rPr>
      <t xml:space="preserve">hole, </t>
    </r>
    <r>
      <rPr>
        <rFont val="Calibri"/>
        <b/>
        <i/>
        <color theme="1"/>
        <sz val="11.0"/>
      </rPr>
      <t>F</t>
    </r>
    <r>
      <rPr>
        <rFont val="Calibri"/>
        <color theme="1"/>
        <sz val="11.0"/>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</si>
  <si>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</si>
  <si>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</si>
  <si>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</si>
  <si>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</si>
  <si>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</si>
  <si>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</si>
  <si>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</si>
  <si>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</si>
  <si>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</si>
  <si>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</si>
  <si>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</si>
  <si>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</si>
  <si>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</si>
  <si>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</si>
  <si>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</si>
  <si>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</si>
  <si>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</si>
  <si>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</si>
  <si>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</si>
  <si>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</si>
  <si>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</si>
  <si>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</si>
  <si>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</si>
  <si>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</si>
  <si>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</si>
  <si>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</si>
  <si>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</si>
  <si>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</si>
  <si>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</si>
  <si>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</si>
  <si>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</si>
  <si>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</si>
  <si>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</si>
  <si>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</si>
  <si>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</si>
  <si>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</si>
  <si>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</si>
  <si>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</si>
  <si>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</si>
  <si>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</si>
  <si>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</si>
  <si>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</si>
  <si>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</si>
  <si>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</si>
  <si>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</si>
  <si>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</si>
  <si>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</si>
  <si>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</si>
  <si>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</si>
  <si>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</si>
  <si>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</si>
  <si>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</si>
  <si>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</si>
  <si>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</si>
  <si>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</si>
  <si>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</si>
  <si>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</si>
  <si>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</si>
  <si>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</si>
  <si>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</si>
  <si>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</si>
  <si>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</si>
  <si>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</si>
  <si>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</si>
  <si>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</si>
  <si>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</si>
  <si>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</si>
  <si>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</si>
  <si>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</si>
  <si>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</si>
  <si>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</si>
  <si>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</si>
  <si>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</si>
  <si>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</si>
  <si>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</si>
  <si>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</si>
  <si>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</si>
  <si>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</si>
  <si>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</si>
  <si>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</si>
  <si>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</si>
  <si>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</si>
  <si>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</si>
  <si>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</si>
  <si>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</si>
  <si>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</si>
  <si>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</si>
  <si>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</si>
  <si>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</si>
  <si>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</si>
  <si>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</si>
  <si>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</si>
  <si>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</si>
  <si>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</si>
  <si>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</si>
  <si>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</si>
  <si>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</si>
  <si>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</si>
  <si>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</si>
  <si>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</si>
  <si>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</si>
  <si>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</si>
  <si>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</si>
  <si>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IDE701782189883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</si>
  <si>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</si>
  <si>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</si>
  <si>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</si>
  <si>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</si>
  <si>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</si>
  <si>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</si>
  <si>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</si>
  <si>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</si>
  <si>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</si>
  <si>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</si>
  <si>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</si>
  <si>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</si>
  <si>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</si>
  <si>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</si>
  <si>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</si>
  <si>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</si>
  <si>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</si>
  <si>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</si>
  <si>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</si>
  <si>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</si>
  <si>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</si>
  <si>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</si>
  <si>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</si>
  <si>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</si>
  <si>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</si>
  <si>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</si>
  <si>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</si>
  <si>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</si>
  <si>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</si>
  <si>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</si>
  <si>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</si>
  <si>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</si>
  <si>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</si>
  <si>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</si>
  <si>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</si>
  <si>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</si>
  <si>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</si>
  <si>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</si>
  <si>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</si>
  <si>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</si>
  <si>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</si>
  <si>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</si>
  <si>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</si>
  <si>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</si>
  <si>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</si>
  <si>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</si>
  <si>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</si>
  <si>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</si>
  <si>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</si>
  <si>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</si>
  <si>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</si>
  <si>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</si>
  <si>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</si>
  <si>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</si>
  <si>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</si>
  <si>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</si>
  <si>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</si>
  <si>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</si>
  <si>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</si>
  <si>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</si>
  <si>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</si>
  <si>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</si>
  <si>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</si>
  <si>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</si>
  <si>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</si>
  <si>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</si>
  <si>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</si>
  <si>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</si>
  <si>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</si>
  <si>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</si>
  <si>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</si>
  <si>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</si>
  <si>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</si>
  <si>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</si>
  <si>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</si>
  <si>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</si>
  <si>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</si>
  <si>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</si>
  <si>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</si>
  <si>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</si>
  <si>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</si>
  <si>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</si>
  <si>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</si>
  <si>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</si>
  <si>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</si>
  <si>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</si>
  <si>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</si>
  <si>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</si>
  <si>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</si>
  <si>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</si>
  <si>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</si>
  <si>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</si>
  <si>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</si>
  <si>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</si>
  <si>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</si>
  <si>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</si>
  <si>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</si>
  <si>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</si>
  <si>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</si>
  <si>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</si>
  <si>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</si>
  <si>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</si>
  <si>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</si>
  <si>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</si>
  <si>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</si>
  <si>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</si>
  <si>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</si>
  <si>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</si>
  <si>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</si>
  <si>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</si>
  <si>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</si>
  <si>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</si>
  <si>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</si>
  <si>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</si>
  <si>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</si>
  <si>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</si>
  <si>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</si>
  <si>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</si>
  <si>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</si>
  <si>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</si>
  <si>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</si>
  <si>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</si>
  <si>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</si>
  <si>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</si>
  <si>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</si>
  <si>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</si>
  <si>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</si>
  <si>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</si>
  <si>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</si>
  <si>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</si>
  <si>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</si>
  <si>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</si>
  <si>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</si>
  <si>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</si>
  <si>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</si>
  <si>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</si>
  <si>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</si>
  <si>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</si>
  <si>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</si>
  <si>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</si>
  <si>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</si>
  <si>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</si>
  <si>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id unik LC untuk setiap anggota peminjam</t>
  </si>
  <si>
    <t>loan_amn</t>
  </si>
  <si>
    <t>pembayaran yang diterima bulan lalu</t>
  </si>
  <si>
    <t>komitment total pembayaran setiap bulannya</t>
  </si>
  <si>
    <t>funded_amnt_inv</t>
  </si>
  <si>
    <t>?</t>
  </si>
  <si>
    <t>berapa bulan ia meminjam</t>
  </si>
  <si>
    <t>tingkat rating verified LC</t>
  </si>
  <si>
    <t>pekerjaan member</t>
  </si>
  <si>
    <t>lama bekerja</t>
  </si>
  <si>
    <t>status tempat tinggal</t>
  </si>
  <si>
    <t>penghasilan tahunan</t>
  </si>
  <si>
    <t>verification_status</t>
  </si>
  <si>
    <t>apakah status sudah di verifikasi</t>
  </si>
  <si>
    <t>bulan didanainya pinjaman</t>
  </si>
  <si>
    <t>status pinjaman saat ini</t>
  </si>
  <si>
    <t>pymnt_plan</t>
  </si>
  <si>
    <t>perencanaan pembayaran</t>
  </si>
  <si>
    <t>web id direc</t>
  </si>
  <si>
    <t>descripsi alasann peminjaman</t>
  </si>
  <si>
    <t>kategori peminjaman</t>
  </si>
  <si>
    <t>judul pinjaman</t>
  </si>
  <si>
    <t>kode pos</t>
  </si>
  <si>
    <t>alamat negara</t>
  </si>
  <si>
    <t>jumblah pemeriksaan credit dalam 6 bulan</t>
  </si>
  <si>
    <t>jumblah pelanggaran sejak terakhir peminjam</t>
  </si>
  <si>
    <t>derogatory (menghina ) public record</t>
  </si>
  <si>
    <t>Total saldo credit yang berputar</t>
  </si>
  <si>
    <t>jumblah brp x credit yang dipinjam dalam file credit</t>
  </si>
  <si>
    <t>status awal peminjam</t>
  </si>
  <si>
    <t>Sisa pokok pinjaman untuk jumlah total yang didanai</t>
  </si>
  <si>
    <t>Sisa pokok pinjaman untuk sebagian dari jumlah total yang didanai oleh investor</t>
  </si>
  <si>
    <t>Pembayaran diterima hingga saat ini untuk jumlah total yang didanai</t>
  </si>
  <si>
    <t>Pembayaran yang diterima hingga saat ini untuk sebagian dari jumlah total yang didanai oleh investor</t>
  </si>
  <si>
    <t>modal yang diterima hingga saat ini</t>
  </si>
  <si>
    <t>bunga yg diterima hingga saat ini</t>
  </si>
  <si>
    <t>biaya keterlambatan yg diterima hingga saat ini</t>
  </si>
  <si>
    <t>Menunjukkan jika rencana pembayaran telah dibuat untuk pinjaman</t>
  </si>
  <si>
    <t>biaya pengumpulan dari  biaya penagihan</t>
  </si>
  <si>
    <t>Jumlah total pembayaran terakhir yang diterima</t>
  </si>
  <si>
    <t>last_credit_pull_d</t>
  </si>
  <si>
    <t>kapan hari terakhir LC menge'check' credit history</t>
  </si>
  <si>
    <t>Bulan sejak peringkat 90 hari terakhir atau lebih buruk</t>
  </si>
  <si>
    <t>policy_code=1 . tersedia untuk umum
produk baru tidak tersedia untuk umum policy_code=2</t>
  </si>
  <si>
    <t>Gabungan pendapatan tahunan yang dilaporkan sendiri yang disediakan oleh peminjam bersama selama pendaftaran</t>
  </si>
  <si>
    <t>dti_join</t>
  </si>
  <si>
    <t>Rasio yang dihitung menggunakan total pembayaran bulanan rekan peminjam atas total kewajiban utang, tidak termasuk hipotek dan pinjaman LC yang diminta, dibagi dengan pendapatan bulanan gabungan yang dilaporkan sendiri oleh peminjam bersama</t>
  </si>
  <si>
    <t>verification_status_join</t>
  </si>
  <si>
    <t>Menunjukkan jika pendapatan bersama peminjam telah diverifikasi oleh LC, tidak diverifikasi, atau jika sumber pendapatan diverifikasi</t>
  </si>
  <si>
    <t>acc_now_deilnq</t>
  </si>
  <si>
    <t>Jumlah rekening di mana peminjam sekarang menunggak.</t>
  </si>
  <si>
    <t>Jumlah total pengumpulan yang pernah ada</t>
  </si>
  <si>
    <t>total saldo saat ini dari semua akun</t>
  </si>
  <si>
    <t>Number of installment accounts opened in past 6 months</t>
  </si>
  <si>
    <t>Total saldo saat ini dari semua akun angsuran</t>
  </si>
  <si>
    <t>Rasio total saldo saat ini terhadap kredit/batas kredit yang tinggi pada semua akun pemasangan</t>
  </si>
  <si>
    <t>Jumlah perdagangan bergulir yang dibuka dalam 24 bulan terakhir</t>
  </si>
  <si>
    <t>Saldo maksimum saat ini terutang pada semua akun bergulir</t>
  </si>
  <si>
    <t>Saldo ke batas kredit pada semua perdagangan</t>
  </si>
  <si>
    <t>total_rev_hi_lim</t>
  </si>
  <si>
    <t>Total kredit / batas kredit tinggi bergulir</t>
  </si>
  <si>
    <t>Jumlah pertanyaan keuangan pribadi</t>
  </si>
  <si>
    <t>Jumlah perdagangan keuangan</t>
  </si>
  <si>
    <t>Jumlah pertanyaan kredit dalam 12 bulan terakhir</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</si>
</sst>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sz val="11.0"/>
      <color rgb="FFCE9178"/>
      <name val="Arial"/>
    </font>
    <font>
      <b/>
      <sz val="12.0"/>
      <color rgb="FFFFFFFF"/>
      <name val="Calibri"/>
    </font>
    <font>
      <sz val="11.0"/>
      <color theme="1"/>
      <name val="Calibri"/>
    </font>
    <font>
      <sz val="11.0"/>
      <color rgb="FF000000"/>
      <name val="Inconsolata"/>
    </font>
    <font>
      <b/>
      <sz val="11.0"/>
      <color rgb="FF000000"/>
      <name val="Inconsolata"/>
    </font>
    <font>
      <color theme="1"/>
      <name val="Calibri"/>
      <scheme val="minor"/>
    </font>
    <font>
      <sz val="11.0"/>
      <color theme="1"/>
      <name val="Inconsolata"/>
    </font>
    <font>
      <color theme="1"/>
      <name val="Libre Barcode 39"/>
    </font>
    <font>
      <sz val="11.0"/>
      <color rgb="FF000000"/>
      <name val="Libre Barcode 39"/>
    </font>
    <font>
      <b/>
      <sz val="11.0"/>
      <color rgb="FFFFFFFF"/>
      <name val="Calibri"/>
    </font>
    <font>
      <b/>
      <sz val="11.0"/>
      <color theme="0"/>
      <name val="Calibri"/>
    </font>
    <font>
      <b/>
      <sz val="12.0"/>
      <color theme="0"/>
      <name val="Calibri"/>
    </font>
    <font>
      <sz val="11.0"/>
      <color rgb="FF222222"/>
      <name val="Calibri"/>
    </font>
    <font>
      <sz val="11.0"/>
      <color rgb="FF000000"/>
      <name val="Calibri"/>
    </font>
    <font>
      <color rgb="FF000000"/>
      <name val="Roboto"/>
    </font>
  </fonts>
  <fills count="11">
    <fill>
      <patternFill patternType="none"/>
    </fill>
    <fill>
      <patternFill patternType="lightGray"/>
    </fill>
    <fill>
      <patternFill patternType="solid">
        <fgColor rgb="FF1E1E1E"/>
        <bgColor rgb="FF1E1E1E"/>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theme="0"/>
        <bgColor theme="0"/>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2" numFmtId="0" xfId="0" applyAlignment="1" applyBorder="1" applyFill="1" applyFont="1">
      <alignment readingOrder="0" shrinkToFit="0" wrapText="1"/>
    </xf>
    <xf borderId="2" fillId="4" fontId="3" numFmtId="0" xfId="0" applyAlignment="1" applyBorder="1" applyFill="1" applyFont="1">
      <alignment horizontal="center" readingOrder="0"/>
    </xf>
    <xf borderId="2" fillId="0" fontId="3" numFmtId="0" xfId="0" applyAlignment="1" applyBorder="1" applyFont="1">
      <alignment shrinkToFit="0" wrapText="1"/>
    </xf>
    <xf borderId="0" fillId="5" fontId="4" numFmtId="0" xfId="0" applyAlignment="1" applyFill="1" applyFont="1">
      <alignment shrinkToFit="0" wrapText="1"/>
    </xf>
    <xf borderId="2" fillId="0" fontId="3" numFmtId="0" xfId="0" applyAlignment="1" applyBorder="1" applyFont="1">
      <alignment horizontal="center"/>
    </xf>
    <xf borderId="2" fillId="6" fontId="3" numFmtId="0" xfId="0" applyAlignment="1" applyBorder="1" applyFill="1" applyFont="1">
      <alignment horizontal="center" readingOrder="0"/>
    </xf>
    <xf borderId="2" fillId="4" fontId="3" numFmtId="0" xfId="0" applyAlignment="1" applyBorder="1" applyFont="1">
      <alignment horizontal="center"/>
    </xf>
    <xf borderId="0" fillId="5" fontId="4" numFmtId="0" xfId="0" applyAlignment="1" applyFont="1">
      <alignment readingOrder="0" shrinkToFit="0" wrapText="1"/>
    </xf>
    <xf borderId="2" fillId="6" fontId="3" numFmtId="0" xfId="0" applyAlignment="1" applyBorder="1" applyFont="1">
      <alignment horizontal="center"/>
    </xf>
    <xf borderId="2" fillId="7" fontId="3" numFmtId="0" xfId="0" applyAlignment="1" applyBorder="1" applyFill="1" applyFont="1">
      <alignment horizontal="center"/>
    </xf>
    <xf borderId="2" fillId="8" fontId="3" numFmtId="0" xfId="0" applyAlignment="1" applyBorder="1" applyFill="1" applyFont="1">
      <alignment horizontal="center"/>
    </xf>
    <xf borderId="2" fillId="8" fontId="3" numFmtId="0" xfId="0" applyAlignment="1" applyBorder="1" applyFont="1">
      <alignment readingOrder="0" shrinkToFit="0" wrapText="1"/>
    </xf>
    <xf borderId="0" fillId="8" fontId="5" numFmtId="0" xfId="0" applyAlignment="1" applyFont="1">
      <alignment readingOrder="0" shrinkToFit="0" wrapText="1"/>
    </xf>
    <xf borderId="2" fillId="0" fontId="3" numFmtId="0" xfId="0" applyAlignment="1" applyBorder="1" applyFont="1">
      <alignment readingOrder="0" shrinkToFit="0" wrapText="1"/>
    </xf>
    <xf borderId="0" fillId="0" fontId="3" numFmtId="0" xfId="0" applyAlignment="1" applyFont="1">
      <alignment shrinkToFit="0" wrapText="1"/>
    </xf>
    <xf borderId="2" fillId="0" fontId="6" numFmtId="0" xfId="0" applyBorder="1" applyFont="1"/>
    <xf borderId="2" fillId="0" fontId="3" numFmtId="0" xfId="0" applyAlignment="1" applyBorder="1" applyFont="1">
      <alignment horizontal="center" readingOrder="0"/>
    </xf>
    <xf borderId="2" fillId="5" fontId="3" numFmtId="0" xfId="0" applyAlignment="1" applyBorder="1" applyFont="1">
      <alignment horizontal="center"/>
    </xf>
    <xf borderId="2" fillId="5" fontId="3" numFmtId="0" xfId="0" applyAlignment="1" applyBorder="1" applyFont="1">
      <alignment shrinkToFit="0" wrapText="1"/>
    </xf>
    <xf borderId="2" fillId="9" fontId="3" numFmtId="0" xfId="0" applyAlignment="1" applyBorder="1" applyFill="1" applyFont="1">
      <alignment horizontal="center"/>
    </xf>
    <xf borderId="2" fillId="9" fontId="3" numFmtId="0" xfId="0" applyAlignment="1" applyBorder="1" applyFont="1">
      <alignment shrinkToFit="0" wrapText="1"/>
    </xf>
    <xf borderId="0" fillId="9" fontId="7" numFmtId="0" xfId="0" applyAlignment="1" applyFont="1">
      <alignment shrinkToFit="0" wrapText="1"/>
    </xf>
    <xf borderId="0" fillId="9" fontId="4" numFmtId="0" xfId="0" applyAlignment="1" applyFont="1">
      <alignment shrinkToFit="0" wrapText="1"/>
    </xf>
    <xf borderId="2" fillId="10" fontId="3" numFmtId="0" xfId="0" applyAlignment="1" applyBorder="1" applyFill="1" applyFont="1">
      <alignment horizontal="center"/>
    </xf>
    <xf borderId="0" fillId="0" fontId="6" numFmtId="0" xfId="0" applyAlignment="1" applyFont="1">
      <alignment horizontal="center"/>
    </xf>
    <xf borderId="0" fillId="0" fontId="6" numFmtId="0" xfId="0" applyAlignment="1" applyFont="1">
      <alignment shrinkToFit="0" wrapText="1"/>
    </xf>
    <xf borderId="0" fillId="5" fontId="4" numFmtId="0" xfId="0" applyFont="1"/>
    <xf borderId="0" fillId="0" fontId="8" numFmtId="0" xfId="0" applyAlignment="1" applyFont="1">
      <alignment horizontal="center"/>
    </xf>
    <xf borderId="0" fillId="0" fontId="9" numFmtId="0" xfId="0" applyAlignment="1" applyFont="1">
      <alignment readingOrder="0" shrinkToFit="0" vertical="bottom" wrapText="0"/>
    </xf>
    <xf borderId="2" fillId="3" fontId="10" numFmtId="0" xfId="0" applyAlignment="1" applyBorder="1" applyFont="1">
      <alignment readingOrder="0"/>
    </xf>
    <xf borderId="2" fillId="3" fontId="11" numFmtId="0" xfId="0" applyBorder="1" applyFont="1"/>
    <xf borderId="0" fillId="3" fontId="11" numFmtId="0" xfId="0" applyFont="1"/>
    <xf borderId="2" fillId="0" fontId="3" numFmtId="0" xfId="0" applyBorder="1" applyFont="1"/>
    <xf borderId="0" fillId="5" fontId="4" numFmtId="0" xfId="0" applyAlignment="1" applyFont="1">
      <alignment shrinkToFit="0" wrapText="1"/>
    </xf>
    <xf borderId="2" fillId="0" fontId="6" numFmtId="0" xfId="0" applyAlignment="1" applyBorder="1" applyFont="1">
      <alignment shrinkToFit="0" wrapText="1"/>
    </xf>
    <xf borderId="0" fillId="0" fontId="3" numFmtId="0" xfId="0" applyFont="1"/>
    <xf borderId="2" fillId="3" fontId="12" numFmtId="0" xfId="0" applyAlignment="1" applyBorder="1" applyFont="1">
      <alignment shrinkToFit="0" wrapText="1"/>
    </xf>
    <xf borderId="2" fillId="0" fontId="3" numFmtId="0" xfId="0" applyAlignment="1" applyBorder="1" applyFont="1">
      <alignment shrinkToFit="0" wrapText="1"/>
    </xf>
    <xf borderId="0" fillId="0" fontId="6" numFmtId="0" xfId="0" applyAlignment="1" applyFont="1">
      <alignment shrinkToFit="0" wrapText="1"/>
    </xf>
    <xf borderId="3" fillId="0" fontId="3" numFmtId="0" xfId="0" applyAlignment="1" applyBorder="1" applyFont="1">
      <alignment shrinkToFit="0" wrapText="1"/>
    </xf>
    <xf borderId="0" fillId="0" fontId="3" numFmtId="0" xfId="0" applyAlignment="1" applyFont="1">
      <alignment shrinkToFit="0" wrapText="1"/>
    </xf>
    <xf borderId="2" fillId="0" fontId="6" numFmtId="0" xfId="0" applyAlignment="1" applyBorder="1" applyFont="1">
      <alignment shrinkToFit="0" wrapText="1"/>
    </xf>
    <xf borderId="2" fillId="0" fontId="13" numFmtId="0" xfId="0" applyAlignment="1" applyBorder="1" applyFont="1">
      <alignment shrinkToFit="0" wrapText="1"/>
    </xf>
    <xf borderId="2" fillId="9" fontId="3" numFmtId="0" xfId="0" applyAlignment="1" applyBorder="1" applyFont="1">
      <alignment readingOrder="0" shrinkToFit="0" wrapText="1"/>
    </xf>
    <xf borderId="0" fillId="9" fontId="6" numFmtId="0" xfId="0" applyAlignment="1" applyFont="1">
      <alignment shrinkToFit="0" wrapText="1"/>
    </xf>
    <xf borderId="2" fillId="0" fontId="3" numFmtId="0" xfId="0" applyAlignment="1" applyBorder="1" applyFont="1">
      <alignment readingOrder="0" shrinkToFit="0" wrapText="1"/>
    </xf>
    <xf borderId="2" fillId="0" fontId="14" numFmtId="0" xfId="0" applyAlignment="1" applyBorder="1" applyFont="1">
      <alignment shrinkToFit="0" wrapText="1"/>
    </xf>
    <xf borderId="0" fillId="0" fontId="6" numFmtId="0" xfId="0" applyFont="1"/>
    <xf borderId="0" fillId="0" fontId="6" numFmtId="0" xfId="0" applyAlignment="1" applyFont="1">
      <alignment readingOrder="0"/>
    </xf>
    <xf quotePrefix="1" borderId="0" fillId="0" fontId="6" numFmtId="0" xfId="0" applyAlignment="1" applyFont="1">
      <alignment readingOrder="0"/>
    </xf>
    <xf borderId="0" fillId="5" fontId="15" numFmtId="0" xfId="0" applyAlignment="1" applyFont="1">
      <alignment readingOrder="0"/>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browseNot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1109" displayName="Table_1" id="1">
  <tableColumns count="3">
    <tableColumn name="acceptD" id="1"/>
    <tableColumn name="The date which the borrower accepted  the offer" id="2"/>
    <tableColumn name="Tanggal di mana peminjam menerima penawaran" id="3"/>
  </tableColumns>
  <tableStyleInfo name="browseNo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topLeftCell="C1" activePane="topRight" state="frozen"/>
      <selection activeCell="D2" sqref="D2" pane="topRight"/>
    </sheetView>
  </sheetViews>
  <sheetFormatPr customHeight="1" defaultColWidth="14.43" defaultRowHeight="15.0"/>
  <cols>
    <col customWidth="1" min="1" max="1" width="31.86"/>
    <col customWidth="1" min="2" max="2" width="20.14"/>
    <col customWidth="1" min="3" max="3" width="159.57"/>
  </cols>
  <sheetData>
    <row r="1" ht="14.25" customHeight="1">
      <c r="A1" s="1"/>
      <c r="B1" s="2" t="s">
        <v>0</v>
      </c>
    </row>
    <row r="2" ht="14.25" customHeight="1">
      <c r="A2" s="3" t="s">
        <v>1</v>
      </c>
      <c r="B2" s="4" t="s">
        <v>2</v>
      </c>
      <c r="C2" s="5" t="str">
        <f>IFERROR(__xludf.DUMMYFUNCTION("GOOGLETRANSLATE(B2,""en"",""id"")"),"Jumlah total yang dilakukan oleh investor untuk pinjaman itu pada saat itu.")</f>
        <v>Jumlah total yang dilakukan oleh investor untuk pinjaman itu pada saat itu.</v>
      </c>
    </row>
    <row r="3" ht="14.25" customHeight="1">
      <c r="A3" s="6" t="s">
        <v>3</v>
      </c>
      <c r="B3" s="4" t="s">
        <v>4</v>
      </c>
      <c r="C3" s="5" t="str">
        <f>IFERROR(__xludf.DUMMYFUNCTION("GOOGLETRANSLATE(B3,""en"",""id"")"),"Jumlah akun di mana peminjam sekarang nakal.")</f>
        <v>Jumlah akun di mana peminjam sekarang nakal.</v>
      </c>
    </row>
    <row r="4" ht="14.25" customHeight="1">
      <c r="A4" s="7" t="s">
        <v>5</v>
      </c>
      <c r="B4" s="4" t="s">
        <v>6</v>
      </c>
      <c r="C4" s="5" t="str">
        <f>IFERROR(__xludf.DUMMYFUNCTION("GOOGLETRANSLATE(B4,""en"",""id"")"),"Negara yang disediakan oleh peminjam dalam aplikasi pinjaman")</f>
        <v>Negara yang disediakan oleh peminjam dalam aplikasi pinjaman</v>
      </c>
    </row>
    <row r="5" ht="14.25" customHeight="1">
      <c r="A5" s="6" t="s">
        <v>7</v>
      </c>
      <c r="B5" s="4" t="s">
        <v>8</v>
      </c>
      <c r="C5" s="5" t="str">
        <f>IFERROR(__xludf.DUMMYFUNCTION("GOOGLETRANSLATE(B5,""en"",""id"")"),"Saldo ke batas kredit untuk semua perdagangan")</f>
        <v>Saldo ke batas kredit untuk semua perdagangan</v>
      </c>
    </row>
    <row r="6" ht="14.25" customHeight="1">
      <c r="A6" s="8" t="s">
        <v>9</v>
      </c>
      <c r="B6" s="4" t="s">
        <v>10</v>
      </c>
      <c r="C6" s="9" t="s">
        <v>11</v>
      </c>
    </row>
    <row r="7" ht="14.25" customHeight="1">
      <c r="A7" s="6" t="s">
        <v>12</v>
      </c>
      <c r="B7" s="4" t="s">
        <v>13</v>
      </c>
      <c r="C7" s="5"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6" t="s">
        <v>14</v>
      </c>
      <c r="B8" s="4" t="s">
        <v>15</v>
      </c>
      <c r="C8" s="5"/>
    </row>
    <row r="9" ht="18.0" customHeight="1">
      <c r="A9" s="6" t="s">
        <v>16</v>
      </c>
      <c r="B9" s="4" t="s">
        <v>17</v>
      </c>
      <c r="C9" s="5" t="str">
        <f>IFERROR(__xludf.DUMMYFUNCTION("GOOGLETRANSLATE(B9,""en"",""id"")"),"Biaya pengumpulan biaya pengumpulan pos")</f>
        <v>Biaya pengumpulan biaya pengumpulan pos</v>
      </c>
    </row>
    <row r="10" ht="14.25" customHeight="1">
      <c r="A10" s="6" t="s">
        <v>18</v>
      </c>
      <c r="B10" s="4" t="s">
        <v>19</v>
      </c>
      <c r="C10" s="5" t="str">
        <f>IFERROR(__xludf.DUMMYFUNCTION("GOOGLETRANSLATE(B10,""en"",""id"")"),"Jumlah koleksi dalam 12 bulan tidak termasuk koleksi medis")</f>
        <v>Jumlah koleksi dalam 12 bulan tidak termasuk koleksi medis</v>
      </c>
    </row>
    <row r="11" ht="13.5" customHeight="1">
      <c r="A11" s="6" t="s">
        <v>20</v>
      </c>
      <c r="B11" s="4" t="s">
        <v>21</v>
      </c>
      <c r="C11" s="5" t="str">
        <f>IFERROR(__xludf.DUMMYFUNCTION("GOOGLETRANSLATE(B11,""en"",""id"")"),"Jumlah 30+ hari insiden kenakalan yang lewat di dalam file kredit peminjam selama 2 tahun terakhir")</f>
        <v>Jumlah 30+ hari insiden kenakalan yang lewat di dalam file kredit peminjam selama 2 tahun terakhir</v>
      </c>
    </row>
    <row r="12" ht="14.25" customHeight="1">
      <c r="A12" s="10" t="s">
        <v>22</v>
      </c>
      <c r="B12" s="4" t="s">
        <v>23</v>
      </c>
      <c r="C12" s="5" t="str">
        <f>IFERROR(__xludf.DUMMYFUNCTION("GOOGLETRANSLATE(B12,""en"",""id"")"),"Deskripsi pinjaman yang disediakan oleh peminjam")</f>
        <v>Deskripsi pinjaman yang disediakan oleh peminjam</v>
      </c>
    </row>
    <row r="13" ht="14.25" customHeight="1">
      <c r="A13" s="6" t="s">
        <v>24</v>
      </c>
      <c r="B13" s="4" t="s">
        <v>25</v>
      </c>
      <c r="C13" s="5" t="str">
        <f>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ht="14.25" customHeight="1">
      <c r="A14" s="10" t="s">
        <v>26</v>
      </c>
      <c r="B14" s="4" t="s">
        <v>27</v>
      </c>
      <c r="C14" s="5" t="str">
        <f>IFERROR(__xludf.DUMMYFUNCTION("GOOGLETRANSLATE(B14,""en"",""id"")"),"Bulan jalur kredit yang paling awal dilaporkan peminjam dibuka")</f>
        <v>Bulan jalur kredit yang paling awal dilaporkan peminjam dibuka</v>
      </c>
    </row>
    <row r="15" ht="14.25" customHeight="1">
      <c r="A15" s="10" t="s">
        <v>28</v>
      </c>
      <c r="B15" s="4" t="s">
        <v>29</v>
      </c>
      <c r="C15" s="5" t="str">
        <f>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ht="14.25" customHeight="1">
      <c r="A16" s="10" t="s">
        <v>30</v>
      </c>
      <c r="B16" s="4" t="s">
        <v>31</v>
      </c>
      <c r="C16" s="5" t="str">
        <f>IFERROR(__xludf.DUMMYFUNCTION("GOOGLETRANSLATE(B16,""en"",""id"")"),"Judul pekerjaan yang disediakan oleh peminjam saat mengajukan pinjaman.*")</f>
        <v>Judul pekerjaan yang disediakan oleh peminjam saat mengajukan pinjaman.*</v>
      </c>
    </row>
    <row r="17" ht="14.25" customHeight="1">
      <c r="A17" s="3" t="s">
        <v>32</v>
      </c>
      <c r="B17" s="4" t="s">
        <v>33</v>
      </c>
      <c r="C17" s="5" t="str">
        <f>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ht="13.5" customHeight="1">
      <c r="A18" s="6" t="s">
        <v>34</v>
      </c>
      <c r="B18" s="4" t="s">
        <v>35</v>
      </c>
      <c r="C18" s="5" t="str">
        <f>IFERROR(__xludf.DUMMYFUNCTION("GOOGLETRANSLATE(B18,""en"",""id"")"),"Kisaran batas atas fico peminjam pada awal pinjaman.")</f>
        <v>Kisaran batas atas fico peminjam pada awal pinjaman.</v>
      </c>
    </row>
    <row r="19" ht="14.25" customHeight="1">
      <c r="A19" s="6" t="s">
        <v>36</v>
      </c>
      <c r="B19" s="4" t="s">
        <v>37</v>
      </c>
      <c r="C19" s="5" t="str">
        <f>IFERROR(__xludf.DUMMYFUNCTION("GOOGLETRANSLATE(B19,""en"",""id"")"),"Kisaran batas bawah fico peminjam pada awal pinjaman.")</f>
        <v>Kisaran batas bawah fico peminjam pada awal pinjaman.</v>
      </c>
    </row>
    <row r="20" ht="14.25" customHeight="1">
      <c r="A20" s="11" t="s">
        <v>38</v>
      </c>
      <c r="B20" s="4" t="s">
        <v>39</v>
      </c>
      <c r="C20" s="5" t="str">
        <f>IFERROR(__xludf.DUMMYFUNCTION("GOOGLETRANSLATE(B20,""en"",""id"")"),"Jumlah total yang berkomitmen untuk pinjaman itu pada saat itu.")</f>
        <v>Jumlah total yang berkomitmen untuk pinjaman itu pada saat itu.</v>
      </c>
    </row>
    <row r="21" ht="14.25" customHeight="1">
      <c r="A21" s="12" t="s">
        <v>40</v>
      </c>
      <c r="B21" s="13" t="s">
        <v>41</v>
      </c>
      <c r="C21" s="14" t="str">
        <f>IFERROR(__xludf.DUMMYFUNCTION("GOOGLETRANSLATE(B21,""en"",""id"")"),"LC menugaskan nilai pinjaman")</f>
        <v>LC menugaskan nilai pinjaman</v>
      </c>
    </row>
    <row r="22" ht="14.25" customHeight="1">
      <c r="A22" s="8" t="s">
        <v>42</v>
      </c>
      <c r="B22" s="4" t="s">
        <v>43</v>
      </c>
      <c r="C22" s="5" t="str">
        <f>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ht="14.25" customHeight="1">
      <c r="A23" s="11" t="s">
        <v>44</v>
      </c>
      <c r="B23" s="4" t="s">
        <v>45</v>
      </c>
      <c r="C23" s="5" t="str">
        <f>IFERROR(__xludf.DUMMYFUNCTION("GOOGLETRANSLATE(B23,""en"",""id"")"),"ID yang ditugaskan LC yang unik untuk daftar pinjaman.")</f>
        <v>ID yang ditugaskan LC yang unik untuk daftar pinjaman.</v>
      </c>
    </row>
    <row r="24" ht="14.25" customHeight="1">
      <c r="A24" s="6" t="s">
        <v>46</v>
      </c>
      <c r="B24" s="4" t="s">
        <v>47</v>
      </c>
      <c r="C24" s="5" t="str">
        <f>IFERROR(__xludf.DUMMYFUNCTION("GOOGLETRANSLATE(B24,""en"",""id"")"),"Rasio total saldo saat ini dengan batas kredit/kredit tinggi pada semua instal acct")</f>
        <v>Rasio total saldo saat ini dengan batas kredit/kredit tinggi pada semua instal acct</v>
      </c>
    </row>
    <row r="25" ht="14.25" customHeight="1">
      <c r="A25" s="6" t="s">
        <v>48</v>
      </c>
      <c r="B25" s="15" t="s">
        <v>49</v>
      </c>
      <c r="C25" s="5" t="str">
        <f>IFERROR(__xludf.DUMMYFUNCTION("GOOGLETRANSLATE(B25,""en"",""id"")"),"Status daftar awal pinjaman. Nilai yang mungkin adalah - utuh, fraksional")</f>
        <v>Status daftar awal pinjaman. Nilai yang mungkin adalah - utuh, fraksional</v>
      </c>
    </row>
    <row r="26" ht="14.25" customHeight="1">
      <c r="A26" s="6" t="s">
        <v>50</v>
      </c>
      <c r="B26" s="16" t="s">
        <v>51</v>
      </c>
      <c r="C26" s="5" t="str">
        <f>IFERROR(__xludf.DUMMYFUNCTION("GOOGLETRANSLATE(B26,""en"",""id"")"),"Jumlah pertanyaan keuangan pribadi")</f>
        <v>Jumlah pertanyaan keuangan pribadi</v>
      </c>
    </row>
    <row r="27" ht="14.25" customHeight="1">
      <c r="A27" s="6" t="s">
        <v>52</v>
      </c>
      <c r="B27" s="4" t="s">
        <v>53</v>
      </c>
      <c r="C27" s="5" t="str">
        <f>IFERROR(__xludf.DUMMYFUNCTION("GOOGLETRANSLATE(B27,""en"",""id"")"),"Jumlah pertanyaan kredit dalam 12 bulan terakhir")</f>
        <v>Jumlah pertanyaan kredit dalam 12 bulan terakhir</v>
      </c>
    </row>
    <row r="28" ht="14.25" customHeight="1">
      <c r="A28" s="10" t="s">
        <v>54</v>
      </c>
      <c r="B28" s="4" t="s">
        <v>55</v>
      </c>
      <c r="C28" s="5" t="str">
        <f>IFERROR(__xludf.DUMMYFUNCTION("GOOGLETRANSLATE(B28,""en"",""id"")"),"Jumlah pertanyaan dalam 6 bulan terakhir (tidak termasuk penyelidikan mobil dan hipotek)")</f>
        <v>Jumlah pertanyaan dalam 6 bulan terakhir (tidak termasuk penyelidikan mobil dan hipotek)</v>
      </c>
    </row>
    <row r="29" ht="14.25" customHeight="1">
      <c r="A29" s="8" t="s">
        <v>56</v>
      </c>
      <c r="B29" s="4" t="s">
        <v>57</v>
      </c>
      <c r="C29" s="5" t="str">
        <f>IFERROR(__xludf.DUMMYFUNCTION("GOOGLETRANSLATE(B29,""en"",""id"")"),"Pembayaran bulanan yang terhutang oleh peminjam jika pinjaman berasal.")</f>
        <v>Pembayaran bulanan yang terhutang oleh peminjam jika pinjaman berasal.</v>
      </c>
    </row>
    <row r="30" ht="14.25" customHeight="1">
      <c r="A30" s="11" t="s">
        <v>58</v>
      </c>
      <c r="B30" s="4" t="s">
        <v>59</v>
      </c>
      <c r="C30"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ht="35.25" customHeight="1">
      <c r="A31" s="6" t="s">
        <v>60</v>
      </c>
      <c r="B31" s="17"/>
      <c r="C31"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ht="14.25" customHeight="1">
      <c r="A32" s="10" t="s">
        <v>61</v>
      </c>
      <c r="B32" s="4" t="s">
        <v>62</v>
      </c>
      <c r="C32" s="5" t="str">
        <f>IFERROR(__xludf.DUMMYFUNCTION("GOOGLETRANSLATE(B32,""en"",""id"")"),"Bulan yang didanai pinjaman")</f>
        <v>Bulan yang didanai pinjaman</v>
      </c>
    </row>
    <row r="33" ht="14.25" customHeight="1">
      <c r="A33" s="18" t="s">
        <v>44</v>
      </c>
      <c r="B33" s="4" t="s">
        <v>63</v>
      </c>
      <c r="C33" s="5" t="str">
        <f>IFERROR(__xludf.DUMMYFUNCTION("GOOGLETRANSLATE(B33,""en"",""id"")"),"Bulan terbaru LC menarik kredit untuk pinjaman ini")</f>
        <v>Bulan terbaru LC menarik kredit untuk pinjaman ini</v>
      </c>
    </row>
    <row r="34" ht="14.25" customHeight="1">
      <c r="A34" s="6" t="s">
        <v>64</v>
      </c>
      <c r="B34" s="4" t="s">
        <v>65</v>
      </c>
      <c r="C34" s="5" t="str">
        <f>IFERROR(__xludf.DUMMYFUNCTION("GOOGLETRANSLATE(B34,""en"",""id"")"),"Rentang batas atas yang ditarik oleh fico terakhir peminjam.")</f>
        <v>Rentang batas atas yang ditarik oleh fico terakhir peminjam.</v>
      </c>
    </row>
    <row r="35" ht="14.25" customHeight="1">
      <c r="A35" s="6" t="s">
        <v>66</v>
      </c>
      <c r="B35" s="4" t="s">
        <v>67</v>
      </c>
      <c r="C35" s="5" t="str">
        <f>IFERROR(__xludf.DUMMYFUNCTION("GOOGLETRANSLATE(B35,""en"",""id"")"),"Rentang batas bawah yang dimiliki oleh fico terakhir peminjam.")</f>
        <v>Rentang batas bawah yang dimiliki oleh fico terakhir peminjam.</v>
      </c>
    </row>
    <row r="36" ht="14.25" customHeight="1">
      <c r="A36" s="8" t="s">
        <v>68</v>
      </c>
      <c r="B36" s="4" t="s">
        <v>69</v>
      </c>
      <c r="C36" s="5" t="str">
        <f>IFERROR(__xludf.DUMMYFUNCTION("GOOGLETRANSLATE(B36,""en"",""id"")"),"Jumlah total pembayaran terakhir yang diterima")</f>
        <v>Jumlah total pembayaran terakhir yang diterima</v>
      </c>
    </row>
    <row r="37" ht="14.25" customHeight="1">
      <c r="A37" s="6" t="s">
        <v>70</v>
      </c>
      <c r="B37" s="4" t="s">
        <v>71</v>
      </c>
      <c r="C37" s="5" t="str">
        <f>IFERROR(__xludf.DUMMYFUNCTION("GOOGLETRANSLATE(B37,""en"",""id"")"),"Bulan lalu pembayaran diterima")</f>
        <v>Bulan lalu pembayaran diterima</v>
      </c>
    </row>
    <row r="38" ht="14.25" customHeight="1">
      <c r="A38" s="11" t="s">
        <v>72</v>
      </c>
      <c r="B38" s="4" t="s">
        <v>71</v>
      </c>
      <c r="C38" s="5" t="str">
        <f>IFERROR(__xludf.DUMMYFUNCTION("GOOGLETRANSLATE(B38,""en"",""id"")"),"Bulan lalu pembayaran diterima")</f>
        <v>Bulan lalu pembayaran diterima</v>
      </c>
    </row>
    <row r="39" ht="14.25" customHeight="1">
      <c r="A39" s="19" t="s">
        <v>73</v>
      </c>
      <c r="B39" s="20" t="s">
        <v>74</v>
      </c>
      <c r="C39" s="5" t="str">
        <f>IFERROR(__xludf.DUMMYFUNCTION("GOOGLETRANSLATE(B39,""en"",""id"")"),"Status pinjaman saat ini")</f>
        <v>Status pinjaman saat ini</v>
      </c>
    </row>
    <row r="40" ht="14.25" customHeight="1">
      <c r="A40" s="6" t="s">
        <v>75</v>
      </c>
      <c r="B40" s="4" t="s">
        <v>76</v>
      </c>
      <c r="C40" s="5" t="str">
        <f>IFERROR(__xludf.DUMMYFUNCTION("GOOGLETRANSLATE(B40,""en"",""id"")"),"Saldo arus maksimum terutang pada semua akun bergulir")</f>
        <v>Saldo arus maksimum terutang pada semua akun bergulir</v>
      </c>
    </row>
    <row r="41" ht="15.75" customHeight="1">
      <c r="A41" s="11" t="s">
        <v>77</v>
      </c>
      <c r="B41" s="4" t="s">
        <v>78</v>
      </c>
      <c r="C41" s="5" t="str">
        <f>IFERROR(__xludf.DUMMYFUNCTION("GOOGLETRANSLATE(B41,""en"",""id"")"),"ID yang ditugaskan LC yang unik untuk anggota peminjam.")</f>
        <v>ID yang ditugaskan LC yang unik untuk anggota peminjam.</v>
      </c>
    </row>
    <row r="42" ht="14.25" customHeight="1">
      <c r="A42" s="10" t="s">
        <v>79</v>
      </c>
      <c r="B42" s="4" t="s">
        <v>80</v>
      </c>
      <c r="C42" s="5" t="str">
        <f>IFERROR(__xludf.DUMMYFUNCTION("GOOGLETRANSLATE(B42,""en"",""id"")"),"Jumlah bulan sejak kenakalan terakhir peminjam.")</f>
        <v>Jumlah bulan sejak kenakalan terakhir peminjam.</v>
      </c>
    </row>
    <row r="43" ht="14.25" customHeight="1">
      <c r="A43" s="6" t="s">
        <v>81</v>
      </c>
      <c r="B43" s="4" t="s">
        <v>82</v>
      </c>
      <c r="C43" s="5" t="str">
        <f>IFERROR(__xludf.DUMMYFUNCTION("GOOGLETRANSLATE(B43,""en"",""id"")"),"Bulan sejak peringkat 90 hari atau lebih buruk terakhir")</f>
        <v>Bulan sejak peringkat 90 hari atau lebih buruk terakhir</v>
      </c>
    </row>
    <row r="44" ht="14.25" customHeight="1">
      <c r="A44" s="10" t="s">
        <v>83</v>
      </c>
      <c r="B44" s="4" t="s">
        <v>84</v>
      </c>
      <c r="C44" s="5" t="str">
        <f>IFERROR(__xludf.DUMMYFUNCTION("GOOGLETRANSLATE(B44,""en"",""id"")"),"Jumlah bulan sejak catatan publik terakhir.")</f>
        <v>Jumlah bulan sejak catatan publik terakhir.</v>
      </c>
    </row>
    <row r="45" ht="14.25" customHeight="1">
      <c r="A45" s="6" t="s">
        <v>85</v>
      </c>
      <c r="B45" s="4" t="s">
        <v>86</v>
      </c>
      <c r="C45" s="5" t="str">
        <f>IFERROR(__xludf.DUMMYFUNCTION("GOOGLETRANSLATE(B45,""en"",""id"")"),"Bulan sejak akun angsuran terbaru dibuka")</f>
        <v>Bulan sejak akun angsuran terbaru dibuka</v>
      </c>
    </row>
    <row r="46" ht="27.75" customHeight="1">
      <c r="A46" s="6" t="s">
        <v>87</v>
      </c>
      <c r="B46" s="4" t="s">
        <v>88</v>
      </c>
      <c r="C46" s="5" t="str">
        <f>IFERROR(__xludf.DUMMYFUNCTION("GOOGLETRANSLATE(B46,""en"",""id"")"),"Tanggal Pembayaran Terjadwal Berikutnya")</f>
        <v>Tanggal Pembayaran Terjadwal Berikutnya</v>
      </c>
    </row>
    <row r="47" ht="14.25" customHeight="1">
      <c r="A47" s="6" t="s">
        <v>89</v>
      </c>
      <c r="B47" s="4" t="s">
        <v>90</v>
      </c>
      <c r="C47" s="5" t="str">
        <f>IFERROR(__xludf.DUMMYFUNCTION("GOOGLETRANSLATE(B47,""en"",""id"")"),"Jumlah jalur kredit terbuka dalam file kredit peminjam.")</f>
        <v>Jumlah jalur kredit terbuka dalam file kredit peminjam.</v>
      </c>
    </row>
    <row r="48" ht="14.25" customHeight="1">
      <c r="A48" s="6" t="s">
        <v>91</v>
      </c>
      <c r="B48" s="4" t="s">
        <v>92</v>
      </c>
      <c r="C48" s="5" t="str">
        <f>IFERROR(__xludf.DUMMYFUNCTION("GOOGLETRANSLATE(B48,""en"",""id"")"),"Jumlah perdagangan terbuka dalam 6 bulan terakhir")</f>
        <v>Jumlah perdagangan terbuka dalam 6 bulan terakhir</v>
      </c>
    </row>
    <row r="49" ht="14.25" customHeight="1">
      <c r="A49" s="6" t="s">
        <v>93</v>
      </c>
      <c r="B49" s="17"/>
      <c r="C49" s="5" t="str">
        <f>IFERROR(__xludf.DUMMYFUNCTION("GOOGLETRANSLATE(B48,""en"",""id"")"),"Jumlah perdagangan terbuka dalam 6 bulan terakhir")</f>
        <v>Jumlah perdagangan terbuka dalam 6 bulan terakhir</v>
      </c>
    </row>
    <row r="50" ht="14.25" customHeight="1">
      <c r="A50" s="6" t="s">
        <v>94</v>
      </c>
      <c r="B50" s="4" t="s">
        <v>95</v>
      </c>
      <c r="C50" s="5" t="str">
        <f>IFERROR(__xludf.DUMMYFUNCTION("GOOGLETRANSLATE(B50,""en"",""id"")"),"Jumlah akun angsuran yang dibuka dalam 24 bulan terakhir")</f>
        <v>Jumlah akun angsuran yang dibuka dalam 24 bulan terakhir</v>
      </c>
    </row>
    <row r="51" ht="14.25" customHeight="1">
      <c r="A51" s="6" t="s">
        <v>96</v>
      </c>
      <c r="B51" s="4" t="s">
        <v>97</v>
      </c>
      <c r="C51" s="5" t="str">
        <f>IFERROR(__xludf.DUMMYFUNCTION("GOOGLETRANSLATE(B51,""en"",""id"")"),"Jumlah akun angsuran yang dibuka dalam 12 bulan terakhir")</f>
        <v>Jumlah akun angsuran yang dibuka dalam 12 bulan terakhir</v>
      </c>
    </row>
    <row r="52" ht="14.25" customHeight="1">
      <c r="A52" s="6" t="s">
        <v>98</v>
      </c>
      <c r="B52" s="4" t="s">
        <v>99</v>
      </c>
      <c r="C52" s="5" t="str">
        <f>IFERROR(__xludf.DUMMYFUNCTION("GOOGLETRANSLATE(B52,""en"",""id"")"),"Jumlah Perdagangan Revolving Dibuka dalam 12 Bulan Terakhir")</f>
        <v>Jumlah Perdagangan Revolving Dibuka dalam 12 Bulan Terakhir</v>
      </c>
    </row>
    <row r="53" ht="14.25" customHeight="1">
      <c r="A53" s="6" t="s">
        <v>100</v>
      </c>
      <c r="B53" s="4" t="s">
        <v>101</v>
      </c>
      <c r="C53" s="5" t="str">
        <f>IFERROR(__xludf.DUMMYFUNCTION("GOOGLETRANSLATE(B53,""en"",""id"")"),"Jumlah perdagangan revolving dibuka dalam 24 bulan terakhir")</f>
        <v>Jumlah perdagangan revolving dibuka dalam 24 bulan terakhir</v>
      </c>
    </row>
    <row r="54" ht="14.25" customHeight="1">
      <c r="A54" s="6" t="s">
        <v>102</v>
      </c>
      <c r="B54" s="4" t="s">
        <v>103</v>
      </c>
      <c r="C54" s="5" t="str">
        <f>IFERROR(__xludf.DUMMYFUNCTION("GOOGLETRANSLATE(B54,""en"",""id"")"),"Kepala sekolah yang tersisa untuk jumlah total yang didanai")</f>
        <v>Kepala sekolah yang tersisa untuk jumlah total yang didanai</v>
      </c>
    </row>
    <row r="55" ht="14.25" customHeight="1">
      <c r="A55" s="21" t="s">
        <v>104</v>
      </c>
      <c r="B55" s="22" t="s">
        <v>105</v>
      </c>
      <c r="C55" s="23" t="str">
        <f>IFERROR(__xludf.DUMMYFUNCTION("GOOGLETRANSLATE(B55,""en"",""id"")"),"Kepala sekolah yang tersisa untuk sebagian dari jumlah total yang didanai oleh investor")</f>
        <v>Kepala sekolah yang tersisa untuk sebagian dari jumlah total yang didanai oleh investor</v>
      </c>
    </row>
    <row r="56" ht="14.25" customHeight="1">
      <c r="A56" s="6" t="s">
        <v>106</v>
      </c>
      <c r="B56" s="4" t="s">
        <v>107</v>
      </c>
      <c r="C56" s="5" t="str">
        <f>IFERROR(__xludf.DUMMYFUNCTION("GOOGLETRANSLATE(B56,""en"",""id"")"),"Policy_code yang tersedia untuk umum = 1
Produk Baru Tidak Tersedia Umum Kebijakan_Code = 2")</f>
        <v>Policy_code yang tersedia untuk umum = 1
Produk Baru Tidak Tersedia Umum Kebijakan_Code = 2</v>
      </c>
    </row>
    <row r="57" ht="14.25" customHeight="1">
      <c r="A57" s="6" t="s">
        <v>108</v>
      </c>
      <c r="B57" s="4" t="s">
        <v>109</v>
      </c>
      <c r="C57" s="5" t="str">
        <f>IFERROR(__xludf.DUMMYFUNCTION("GOOGLETRANSLATE(B57,""en"",""id"")"),"Jumlah catatan publik yang menghina")</f>
        <v>Jumlah catatan publik yang menghina</v>
      </c>
    </row>
    <row r="58" ht="14.25" customHeight="1">
      <c r="A58" s="8" t="s">
        <v>110</v>
      </c>
      <c r="B58" s="4" t="s">
        <v>111</v>
      </c>
      <c r="C58" s="5" t="str">
        <f>IFERROR(__xludf.DUMMYFUNCTION("GOOGLETRANSLATE(B58,""en"",""id"")"),"Kategori yang disediakan oleh peminjam untuk permintaan pinjaman.")</f>
        <v>Kategori yang disediakan oleh peminjam untuk permintaan pinjaman.</v>
      </c>
    </row>
    <row r="59" ht="14.25" customHeight="1">
      <c r="A59" s="6"/>
      <c r="B59" s="4" t="s">
        <v>112</v>
      </c>
      <c r="C59" s="5" t="str">
        <f>IFERROR(__xludf.DUMMYFUNCTION("GOOGLETRANSLATE(B59,""en"",""id"")"),"Menunjukkan jika rencana pembayaran telah diberlakukan untuk pinjaman")</f>
        <v>Menunjukkan jika rencana pembayaran telah diberlakukan untuk pinjaman</v>
      </c>
    </row>
    <row r="60" ht="14.25" customHeight="1">
      <c r="A60" s="21" t="s">
        <v>113</v>
      </c>
      <c r="B60" s="4" t="s">
        <v>112</v>
      </c>
      <c r="C60" s="24" t="str">
        <f>IFERROR(__xludf.DUMMYFUNCTION("GOOGLETRANSLATE(B60,""en"",""id"")"),"Menunjukkan jika rencana pembayaran telah diberlakukan untuk pinjaman")</f>
        <v>Menunjukkan jika rencana pembayaran telah diberlakukan untuk pinjaman</v>
      </c>
    </row>
    <row r="61" ht="14.25" customHeight="1">
      <c r="A61" s="6" t="s">
        <v>114</v>
      </c>
      <c r="B61" s="4" t="s">
        <v>115</v>
      </c>
      <c r="C61" s="5" t="str">
        <f>IFERROR(__xludf.DUMMYFUNCTION("GOOGLETRANSLATE(B61,""en"",""id"")"),"Total Saldo Revolving Credit")</f>
        <v>Total Saldo Revolving Credit</v>
      </c>
    </row>
    <row r="62" ht="14.25" customHeight="1">
      <c r="A62" s="8" t="s">
        <v>116</v>
      </c>
      <c r="B62" s="15" t="s">
        <v>117</v>
      </c>
      <c r="C62" s="5" t="str">
        <f>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ht="14.25" customHeight="1">
      <c r="A63" s="8" t="s">
        <v>118</v>
      </c>
      <c r="B63" s="4" t="s">
        <v>119</v>
      </c>
      <c r="C63" s="5" t="str">
        <f>IFERROR(__xludf.DUMMYFUNCTION("GOOGLETRANSLATE(B63,""en"",""id"")"),"LC Ditugaskan Subgrade Pinjaman")</f>
        <v>LC Ditugaskan Subgrade Pinjaman</v>
      </c>
    </row>
    <row r="64" ht="14.25" customHeight="1">
      <c r="A64" s="11" t="s">
        <v>120</v>
      </c>
      <c r="B64" s="16" t="s">
        <v>121</v>
      </c>
      <c r="C64" s="5" t="str">
        <f>IFERROR(__xludf.DUMMYFUNCTION("GOOGLETRANSLATE(B64,""en"",""id"")"),"Jumlah pembayaran atas pinjaman. Nilai dalam beberapa bulan dan dapat berupa 36 atau 60.")</f>
        <v>Jumlah pembayaran atas pinjaman. Nilai dalam beberapa bulan dan dapat berupa 36 atau 60.</v>
      </c>
    </row>
    <row r="65" ht="14.25" customHeight="1">
      <c r="A65" s="10" t="s">
        <v>122</v>
      </c>
      <c r="B65" s="4" t="s">
        <v>123</v>
      </c>
      <c r="C65" s="5" t="str">
        <f>IFERROR(__xludf.DUMMYFUNCTION("GOOGLETRANSLATE(B65,""en"",""id"")"),"Judul pinjaman yang disediakan oleh peminjam")</f>
        <v>Judul pinjaman yang disediakan oleh peminjam</v>
      </c>
    </row>
    <row r="66" ht="14.25" customHeight="1">
      <c r="A66" s="18" t="s">
        <v>124</v>
      </c>
      <c r="B66" s="4" t="s">
        <v>125</v>
      </c>
      <c r="C66" s="5" t="str">
        <f>IFERROR(__xludf.DUMMYFUNCTION("GOOGLETRANSLATE(B66,""en"",""id"")"),"Total jumlah pengumpulan yang pernah ada")</f>
        <v>Total jumlah pengumpulan yang pernah ada</v>
      </c>
    </row>
    <row r="67" ht="14.25" customHeight="1">
      <c r="A67" s="6" t="s">
        <v>126</v>
      </c>
      <c r="B67" s="15" t="s">
        <v>127</v>
      </c>
      <c r="C67" s="5" t="str">
        <f>IFERROR(__xludf.DUMMYFUNCTION("GOOGLETRANSLATE(B67,""en"",""id"")"),"Total saldo saat ini dari semua akun")</f>
        <v>Total saldo saat ini dari semua akun</v>
      </c>
    </row>
    <row r="68" ht="14.25" customHeight="1">
      <c r="A68" s="25" t="s">
        <v>128</v>
      </c>
      <c r="B68" s="4" t="s">
        <v>129</v>
      </c>
      <c r="C68" s="5" t="str">
        <f>IFERROR(__xludf.DUMMYFUNCTION("GOOGLETRANSLATE(B68,""en"",""id"")"),"Jumlah total jalur kredit saat ini dalam file kredit peminjam")</f>
        <v>Jumlah total jalur kredit saat ini dalam file kredit peminjam</v>
      </c>
    </row>
    <row r="69" ht="14.25" customHeight="1">
      <c r="A69" s="6" t="s">
        <v>130</v>
      </c>
      <c r="B69" s="4" t="s">
        <v>131</v>
      </c>
      <c r="C69" s="5" t="str">
        <f>IFERROR(__xludf.DUMMYFUNCTION("GOOGLETRANSLATE(B69,""en"",""id"")"),"Total saldo saat ini dari semua akun angsuran")</f>
        <v>Total saldo saat ini dari semua akun angsuran</v>
      </c>
    </row>
    <row r="70" ht="14.25" customHeight="1">
      <c r="A70" s="6" t="s">
        <v>132</v>
      </c>
      <c r="B70" s="4" t="s">
        <v>133</v>
      </c>
      <c r="C70" s="5" t="str">
        <f>IFERROR(__xludf.DUMMYFUNCTION("GOOGLETRANSLATE(B70,""en"",""id"")"),"Jumlah Perdagangan Keuangan")</f>
        <v>Jumlah Perdagangan Keuangan</v>
      </c>
    </row>
    <row r="71" ht="14.25" customHeight="1">
      <c r="A71" s="8" t="s">
        <v>134</v>
      </c>
      <c r="B71" s="4" t="s">
        <v>135</v>
      </c>
      <c r="C71" s="5" t="str">
        <f>IFERROR(__xludf.DUMMYFUNCTION("GOOGLETRANSLATE(B71,""en"",""id"")"),"Pembayaran diterima hingga saat ini untuk jumlah total yang didanai")</f>
        <v>Pembayaran diterima hingga saat ini untuk jumlah total yang didanai</v>
      </c>
    </row>
    <row r="72" ht="14.25" customHeight="1">
      <c r="A72" s="8" t="s">
        <v>136</v>
      </c>
      <c r="B72" s="4" t="s">
        <v>137</v>
      </c>
      <c r="C72" s="5" t="str">
        <f>IFERROR(__xludf.DUMMYFUNCTION("GOOGLETRANSLATE(B72,""en"",""id"")"),"Pembayaran diterima hingga saat ini untuk sebagian dari jumlah total yang didanai oleh investor")</f>
        <v>Pembayaran diterima hingga saat ini untuk sebagian dari jumlah total yang didanai oleh investor</v>
      </c>
    </row>
    <row r="73" ht="14.25" customHeight="1">
      <c r="A73" s="8" t="s">
        <v>138</v>
      </c>
      <c r="B73" s="4" t="s">
        <v>139</v>
      </c>
      <c r="C73" s="5" t="str">
        <f>IFERROR(__xludf.DUMMYFUNCTION("GOOGLETRANSLATE(B73,""en"",""id"")"),"Bunga diterima hingga saat ini")</f>
        <v>Bunga diterima hingga saat ini</v>
      </c>
    </row>
    <row r="74" ht="14.25" customHeight="1">
      <c r="A74" s="21" t="s">
        <v>140</v>
      </c>
      <c r="B74" s="22" t="s">
        <v>141</v>
      </c>
      <c r="C74" s="24" t="str">
        <f>IFERROR(__xludf.DUMMYFUNCTION("GOOGLETRANSLATE(B74,""en"",""id"")"),"Biaya keterlambatan yang diterima hingga saat ini")</f>
        <v>Biaya keterlambatan yang diterima hingga saat ini</v>
      </c>
    </row>
    <row r="75" ht="14.25" customHeight="1">
      <c r="A75" s="8" t="s">
        <v>142</v>
      </c>
      <c r="B75" s="4" t="s">
        <v>143</v>
      </c>
      <c r="C75" s="5" t="str">
        <f>IFERROR(__xludf.DUMMYFUNCTION("GOOGLETRANSLATE(B75,""en"",""id"")"),"Kepala sekolah diterima hingga saat ini")</f>
        <v>Kepala sekolah diterima hingga saat ini</v>
      </c>
    </row>
    <row r="76" ht="14.25" customHeight="1">
      <c r="A76" s="6" t="s">
        <v>144</v>
      </c>
      <c r="B76" s="4" t="s">
        <v>145</v>
      </c>
      <c r="C76" s="5" t="str">
        <f>IFERROR(__xludf.DUMMYFUNCTION("GOOGLETRANSLATE(B76,""en"",""id"")"),"Total Batas Kredit/Kredit Tinggi Revolving")</f>
        <v>Total Batas Kredit/Kredit Tinggi Revolving</v>
      </c>
    </row>
    <row r="77" ht="14.25" customHeight="1">
      <c r="A77" s="10" t="s">
        <v>146</v>
      </c>
      <c r="B77" s="4" t="s">
        <v>147</v>
      </c>
      <c r="C77" s="5" t="str">
        <f>IFERROR(__xludf.DUMMYFUNCTION("GOOGLETRANSLATE(B77,""en"",""id"")"),"URL untuk halaman LC dengan data daftar.")</f>
        <v>URL untuk halaman LC dengan data daftar.</v>
      </c>
    </row>
    <row r="78" ht="14.25" customHeight="1">
      <c r="A78" s="8" t="s">
        <v>148</v>
      </c>
      <c r="B78" s="4" t="s">
        <v>149</v>
      </c>
      <c r="C78" s="5" t="str">
        <f>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ht="14.25" customHeight="1">
      <c r="A79" s="10" t="s">
        <v>150</v>
      </c>
      <c r="B79" s="4" t="s">
        <v>151</v>
      </c>
      <c r="C79" s="5" t="str">
        <f>IFERROR(__xludf.DUMMYFUNCTION("GOOGLETRANSLATE(B79,""en"",""id"")"),"3 nomor pertama dari kode pos yang disediakan oleh peminjam dalam aplikasi pinjaman.")</f>
        <v>3 nomor pertama dari kode pos yang disediakan oleh peminjam dalam aplikasi pinjaman.</v>
      </c>
    </row>
    <row r="80" ht="14.25" customHeight="1">
      <c r="A80" s="26"/>
      <c r="B80" s="27"/>
      <c r="C80" s="28"/>
    </row>
    <row r="81" ht="14.25" customHeight="1">
      <c r="A81" s="26"/>
      <c r="B81" s="16" t="s">
        <v>152</v>
      </c>
      <c r="C81" s="28"/>
    </row>
    <row r="82" ht="14.25" customHeight="1">
      <c r="A82" s="26"/>
      <c r="B82" s="16"/>
      <c r="C82" s="28"/>
    </row>
    <row r="83" ht="14.25" customHeight="1">
      <c r="A83" s="26"/>
      <c r="B83" s="16"/>
      <c r="C83" s="28"/>
    </row>
    <row r="84" ht="14.25" customHeight="1">
      <c r="A84" s="26"/>
      <c r="B84" s="16"/>
      <c r="C84" s="28"/>
    </row>
    <row r="85" ht="14.25" customHeight="1">
      <c r="A85" s="26"/>
      <c r="B85" s="16"/>
      <c r="C85" s="28"/>
    </row>
    <row r="86" ht="14.25" customHeight="1">
      <c r="A86" s="26"/>
      <c r="B86" s="16"/>
      <c r="C86" s="28"/>
    </row>
    <row r="87" ht="14.25" customHeight="1">
      <c r="A87" s="26"/>
      <c r="B87" s="16"/>
      <c r="C87" s="28"/>
    </row>
    <row r="88" ht="14.25" customHeight="1">
      <c r="A88" s="26"/>
      <c r="B88" s="16"/>
      <c r="C88" s="28"/>
    </row>
    <row r="89" ht="14.25" customHeight="1">
      <c r="A89" s="26"/>
      <c r="B89" s="16"/>
      <c r="C89" s="28"/>
    </row>
    <row r="90" ht="14.25" customHeight="1">
      <c r="A90" s="26"/>
      <c r="B90" s="16"/>
      <c r="C90" s="28"/>
    </row>
    <row r="91" ht="14.25" customHeight="1">
      <c r="A91" s="26"/>
      <c r="B91" s="16"/>
      <c r="C91" s="28"/>
    </row>
    <row r="92" ht="14.25" customHeight="1">
      <c r="A92" s="26"/>
      <c r="B92" s="16"/>
      <c r="C92" s="28"/>
    </row>
    <row r="93" ht="14.25" customHeight="1">
      <c r="A93" s="26"/>
      <c r="B93" s="16"/>
      <c r="C93" s="28"/>
    </row>
    <row r="94" ht="14.25" customHeight="1">
      <c r="A94" s="26"/>
      <c r="B94" s="16"/>
      <c r="C94" s="28"/>
    </row>
    <row r="95" ht="14.25" customHeight="1">
      <c r="A95" s="26"/>
      <c r="B95" s="16"/>
      <c r="C95" s="28"/>
    </row>
    <row r="96" ht="14.25" customHeight="1">
      <c r="A96" s="26"/>
      <c r="B96" s="16"/>
      <c r="C96" s="28"/>
    </row>
    <row r="97" ht="14.25" customHeight="1">
      <c r="A97" s="26"/>
      <c r="B97" s="16"/>
      <c r="C97" s="28"/>
    </row>
    <row r="98" ht="14.25" customHeight="1">
      <c r="A98" s="29"/>
      <c r="B98" s="16"/>
      <c r="C98" s="28"/>
    </row>
    <row r="99" ht="14.25" customHeight="1">
      <c r="A99" s="30" t="s">
        <v>153</v>
      </c>
      <c r="B99" s="16"/>
      <c r="C99" s="28"/>
    </row>
    <row r="100" ht="14.25" customHeight="1">
      <c r="A100" s="26"/>
      <c r="B100" s="16"/>
      <c r="C100" s="28"/>
    </row>
    <row r="101" ht="14.25" customHeight="1">
      <c r="A101" s="26"/>
      <c r="B101" s="16"/>
      <c r="C101" s="28"/>
    </row>
    <row r="102" ht="14.25" customHeight="1">
      <c r="A102" s="26"/>
      <c r="B102" s="16"/>
      <c r="C102" s="28"/>
    </row>
    <row r="103" ht="14.25" customHeight="1">
      <c r="A103" s="26"/>
      <c r="B103" s="16"/>
      <c r="C103" s="28"/>
    </row>
    <row r="104" ht="14.25" customHeight="1">
      <c r="A104" s="26"/>
      <c r="B104" s="16"/>
      <c r="C104" s="28"/>
    </row>
    <row r="105" ht="14.25" customHeight="1">
      <c r="A105" s="26"/>
      <c r="B105" s="16"/>
      <c r="C105" s="28"/>
    </row>
    <row r="106" ht="14.25" customHeight="1">
      <c r="A106" s="26"/>
      <c r="B106" s="16"/>
      <c r="C106" s="28"/>
    </row>
    <row r="107" ht="14.25" customHeight="1">
      <c r="A107" s="26"/>
      <c r="B107" s="16"/>
      <c r="C107" s="28"/>
    </row>
    <row r="108" ht="14.25" customHeight="1">
      <c r="A108" s="26"/>
      <c r="B108" s="16"/>
      <c r="C108" s="28"/>
    </row>
    <row r="109" ht="14.25" customHeight="1">
      <c r="A109" s="26"/>
      <c r="B109" s="16"/>
      <c r="C109" s="28"/>
    </row>
    <row r="110" ht="14.25" customHeight="1">
      <c r="A110" s="26"/>
      <c r="B110" s="16"/>
      <c r="C110" s="28"/>
    </row>
    <row r="111" ht="14.25" customHeight="1">
      <c r="A111" s="26"/>
      <c r="B111" s="16"/>
      <c r="C111" s="28"/>
    </row>
    <row r="112" ht="14.25" customHeight="1">
      <c r="A112" s="26"/>
      <c r="B112" s="16"/>
      <c r="C112" s="28"/>
    </row>
    <row r="113" ht="14.25" customHeight="1">
      <c r="A113" s="26"/>
      <c r="B113" s="16"/>
      <c r="C113" s="28"/>
    </row>
    <row r="114" ht="14.25" customHeight="1">
      <c r="A114" s="26"/>
      <c r="B114" s="16"/>
      <c r="C114" s="28"/>
    </row>
    <row r="115" ht="14.25" customHeight="1">
      <c r="A115" s="26"/>
      <c r="B115" s="16"/>
      <c r="C115" s="28"/>
    </row>
    <row r="116" ht="14.25" customHeight="1">
      <c r="A116" s="26"/>
      <c r="B116" s="16"/>
      <c r="C116" s="28"/>
    </row>
    <row r="117" ht="14.25" customHeight="1">
      <c r="A117" s="26"/>
      <c r="B117" s="16"/>
      <c r="C117" s="28"/>
    </row>
    <row r="118" ht="14.25" customHeight="1">
      <c r="A118" s="26"/>
      <c r="B118" s="16"/>
      <c r="C118" s="28"/>
    </row>
    <row r="119" ht="14.25" customHeight="1">
      <c r="A119" s="26"/>
      <c r="B119" s="16"/>
      <c r="C119" s="28"/>
    </row>
    <row r="120" ht="14.25" customHeight="1">
      <c r="A120" s="26"/>
      <c r="B120" s="16"/>
      <c r="C120" s="28"/>
    </row>
    <row r="121" ht="14.25" customHeight="1">
      <c r="A121" s="26"/>
      <c r="B121" s="16"/>
      <c r="C121" s="28"/>
    </row>
    <row r="122" ht="14.25" customHeight="1">
      <c r="A122" s="26"/>
      <c r="B122" s="16"/>
      <c r="C122" s="28"/>
    </row>
    <row r="123" ht="14.25" customHeight="1">
      <c r="A123" s="26"/>
      <c r="B123" s="16"/>
      <c r="C123" s="28"/>
    </row>
    <row r="124" ht="14.25" customHeight="1">
      <c r="A124" s="26"/>
      <c r="B124" s="16"/>
      <c r="C124" s="28"/>
    </row>
    <row r="125" ht="14.25" customHeight="1">
      <c r="A125" s="26"/>
      <c r="B125" s="16"/>
      <c r="C125" s="28"/>
    </row>
    <row r="126" ht="14.25" customHeight="1">
      <c r="A126" s="26"/>
      <c r="B126" s="16"/>
      <c r="C126" s="28"/>
    </row>
    <row r="127" ht="14.25" customHeight="1">
      <c r="A127" s="26"/>
      <c r="B127" s="16"/>
      <c r="C127" s="28"/>
    </row>
    <row r="128" ht="14.25" customHeight="1">
      <c r="A128" s="26"/>
      <c r="B128" s="16"/>
      <c r="C128" s="28"/>
    </row>
    <row r="129" ht="14.25" customHeight="1">
      <c r="A129" s="26"/>
      <c r="B129" s="16"/>
      <c r="C129" s="28"/>
    </row>
    <row r="130" ht="14.25" customHeight="1">
      <c r="A130" s="26"/>
      <c r="B130" s="16"/>
      <c r="C130" s="28"/>
    </row>
    <row r="131" ht="14.25" customHeight="1">
      <c r="A131" s="26"/>
      <c r="B131" s="16"/>
      <c r="C131" s="28"/>
    </row>
    <row r="132" ht="14.25" customHeight="1">
      <c r="A132" s="26"/>
      <c r="B132" s="16"/>
      <c r="C132" s="28"/>
    </row>
    <row r="133" ht="14.25" customHeight="1">
      <c r="A133" s="26"/>
      <c r="B133" s="16"/>
      <c r="C133" s="28"/>
    </row>
    <row r="134" ht="14.25" customHeight="1">
      <c r="A134" s="26"/>
      <c r="B134" s="16"/>
      <c r="C134" s="28"/>
    </row>
    <row r="135" ht="14.25" customHeight="1">
      <c r="A135" s="26"/>
      <c r="B135" s="16"/>
      <c r="C135" s="28"/>
    </row>
    <row r="136" ht="14.25" customHeight="1">
      <c r="A136" s="26"/>
      <c r="B136" s="16"/>
      <c r="C136" s="28"/>
    </row>
    <row r="137" ht="14.25" customHeight="1">
      <c r="A137" s="26"/>
      <c r="B137" s="16"/>
      <c r="C137" s="28"/>
    </row>
    <row r="138" ht="14.25" customHeight="1">
      <c r="A138" s="26"/>
      <c r="B138" s="16"/>
      <c r="C138" s="28"/>
    </row>
    <row r="139" ht="14.25" customHeight="1">
      <c r="A139" s="26"/>
      <c r="B139" s="16"/>
      <c r="C139" s="28"/>
    </row>
    <row r="140" ht="14.25" customHeight="1">
      <c r="A140" s="26"/>
      <c r="B140" s="16"/>
      <c r="C140" s="28"/>
    </row>
    <row r="141" ht="14.25" customHeight="1">
      <c r="A141" s="26"/>
      <c r="B141" s="16"/>
      <c r="C141" s="28"/>
    </row>
    <row r="142" ht="14.25" customHeight="1">
      <c r="A142" s="26"/>
      <c r="B142" s="16"/>
      <c r="C142" s="28"/>
    </row>
    <row r="143" ht="14.25" customHeight="1">
      <c r="A143" s="26"/>
      <c r="B143" s="16"/>
      <c r="C143" s="28"/>
    </row>
    <row r="144" ht="14.25" customHeight="1">
      <c r="A144" s="26"/>
      <c r="B144" s="16"/>
      <c r="C144" s="28"/>
    </row>
    <row r="145" ht="14.25" customHeight="1">
      <c r="A145" s="26"/>
      <c r="B145" s="16"/>
      <c r="C145" s="28"/>
    </row>
    <row r="146" ht="14.25" customHeight="1">
      <c r="A146" s="26"/>
      <c r="B146" s="16"/>
      <c r="C146" s="28"/>
    </row>
    <row r="147" ht="14.25" customHeight="1">
      <c r="A147" s="26"/>
      <c r="B147" s="16"/>
      <c r="C147" s="28"/>
    </row>
    <row r="148" ht="14.25" customHeight="1">
      <c r="A148" s="26"/>
      <c r="B148" s="16"/>
      <c r="C148" s="28"/>
    </row>
    <row r="149" ht="14.25" customHeight="1">
      <c r="A149" s="26"/>
      <c r="B149" s="16"/>
      <c r="C149" s="28"/>
    </row>
    <row r="150" ht="14.25" customHeight="1">
      <c r="A150" s="26"/>
      <c r="B150" s="16"/>
      <c r="C150" s="28"/>
    </row>
    <row r="151" ht="14.25" customHeight="1">
      <c r="A151" s="26"/>
      <c r="B151" s="16"/>
      <c r="C151" s="28"/>
    </row>
    <row r="152" ht="14.25" customHeight="1">
      <c r="A152" s="26"/>
      <c r="B152" s="16"/>
      <c r="C152" s="28"/>
    </row>
    <row r="153" ht="14.25" customHeight="1">
      <c r="A153" s="26"/>
      <c r="B153" s="16"/>
      <c r="C153" s="28"/>
    </row>
    <row r="154" ht="14.25" customHeight="1">
      <c r="A154" s="26"/>
      <c r="B154" s="16"/>
      <c r="C154" s="28"/>
    </row>
    <row r="155" ht="14.25" customHeight="1">
      <c r="A155" s="26"/>
      <c r="B155" s="16"/>
      <c r="C155" s="28"/>
    </row>
    <row r="156" ht="14.25" customHeight="1">
      <c r="A156" s="26"/>
      <c r="B156" s="16"/>
      <c r="C156" s="28"/>
    </row>
    <row r="157" ht="14.25" customHeight="1">
      <c r="A157" s="26"/>
      <c r="B157" s="16"/>
      <c r="C157" s="28"/>
    </row>
    <row r="158" ht="14.25" customHeight="1">
      <c r="A158" s="26"/>
      <c r="B158" s="16"/>
      <c r="C158" s="28"/>
    </row>
    <row r="159" ht="14.25" customHeight="1">
      <c r="A159" s="26"/>
      <c r="B159" s="16"/>
      <c r="C159" s="28"/>
    </row>
    <row r="160" ht="14.25" customHeight="1">
      <c r="A160" s="26"/>
      <c r="B160" s="16"/>
      <c r="C160" s="28"/>
    </row>
    <row r="161" ht="14.25" customHeight="1">
      <c r="A161" s="26"/>
      <c r="B161" s="16"/>
      <c r="C161" s="28"/>
    </row>
    <row r="162" ht="14.25" customHeight="1">
      <c r="A162" s="26"/>
      <c r="B162" s="16"/>
      <c r="C162" s="28"/>
    </row>
    <row r="163" ht="14.25" customHeight="1">
      <c r="A163" s="26"/>
      <c r="B163" s="16"/>
      <c r="C163" s="28"/>
    </row>
    <row r="164" ht="14.25" customHeight="1">
      <c r="A164" s="26"/>
      <c r="B164" s="16"/>
      <c r="C164" s="28"/>
    </row>
    <row r="165" ht="14.25" customHeight="1">
      <c r="A165" s="26"/>
      <c r="B165" s="16"/>
      <c r="C165" s="28"/>
    </row>
    <row r="166" ht="14.25" customHeight="1">
      <c r="A166" s="26"/>
      <c r="B166" s="16"/>
      <c r="C166" s="28"/>
    </row>
    <row r="167" ht="14.25" customHeight="1">
      <c r="A167" s="26"/>
      <c r="B167" s="16"/>
      <c r="C167" s="28"/>
    </row>
    <row r="168" ht="14.25" customHeight="1">
      <c r="A168" s="26"/>
      <c r="B168" s="16"/>
      <c r="C168" s="28"/>
    </row>
    <row r="169" ht="14.25" customHeight="1">
      <c r="A169" s="26"/>
      <c r="B169" s="16"/>
      <c r="C169" s="28"/>
    </row>
    <row r="170" ht="14.25" customHeight="1">
      <c r="A170" s="26"/>
      <c r="B170" s="16"/>
      <c r="C170" s="28"/>
    </row>
    <row r="171" ht="14.25" customHeight="1">
      <c r="A171" s="26"/>
      <c r="B171" s="16"/>
      <c r="C171" s="28"/>
    </row>
    <row r="172" ht="14.25" customHeight="1">
      <c r="A172" s="26"/>
      <c r="B172" s="16"/>
      <c r="C172" s="28"/>
    </row>
    <row r="173" ht="14.25" customHeight="1">
      <c r="A173" s="26"/>
      <c r="B173" s="16"/>
      <c r="C173" s="28"/>
    </row>
    <row r="174" ht="14.25" customHeight="1">
      <c r="A174" s="26"/>
      <c r="B174" s="16"/>
      <c r="C174" s="28"/>
    </row>
    <row r="175" ht="14.25" customHeight="1">
      <c r="A175" s="26"/>
      <c r="B175" s="16"/>
      <c r="C175" s="28"/>
    </row>
    <row r="176" ht="14.25" customHeight="1">
      <c r="A176" s="26"/>
      <c r="B176" s="16"/>
      <c r="C176" s="28"/>
    </row>
    <row r="177" ht="14.25" customHeight="1">
      <c r="A177" s="26"/>
      <c r="B177" s="16"/>
      <c r="C177" s="28"/>
    </row>
    <row r="178" ht="14.25" customHeight="1">
      <c r="A178" s="26"/>
      <c r="B178" s="16"/>
      <c r="C178" s="28"/>
    </row>
    <row r="179" ht="14.25" customHeight="1">
      <c r="A179" s="26"/>
      <c r="B179" s="16"/>
      <c r="C179" s="28"/>
    </row>
    <row r="180" ht="14.25" customHeight="1">
      <c r="A180" s="26"/>
      <c r="B180" s="16"/>
      <c r="C180" s="28"/>
    </row>
    <row r="181" ht="14.25" customHeight="1">
      <c r="A181" s="26"/>
      <c r="B181" s="16"/>
      <c r="C181" s="28"/>
    </row>
    <row r="182" ht="14.25" customHeight="1">
      <c r="A182" s="26"/>
      <c r="B182" s="16"/>
      <c r="C182" s="28"/>
    </row>
    <row r="183" ht="14.25" customHeight="1">
      <c r="A183" s="26"/>
      <c r="B183" s="16"/>
      <c r="C183" s="28"/>
    </row>
    <row r="184" ht="14.25" customHeight="1">
      <c r="A184" s="26"/>
      <c r="B184" s="16"/>
      <c r="C184" s="28"/>
    </row>
    <row r="185" ht="14.25" customHeight="1">
      <c r="A185" s="26"/>
      <c r="B185" s="16"/>
      <c r="C185" s="28"/>
    </row>
    <row r="186" ht="14.25" customHeight="1">
      <c r="A186" s="26"/>
      <c r="B186" s="16"/>
      <c r="C186" s="28"/>
    </row>
    <row r="187" ht="14.25" customHeight="1">
      <c r="A187" s="26"/>
      <c r="B187" s="16"/>
      <c r="C187" s="28"/>
    </row>
    <row r="188" ht="14.25" customHeight="1">
      <c r="A188" s="26"/>
      <c r="B188" s="16"/>
      <c r="C188" s="28"/>
    </row>
    <row r="189" ht="14.25" customHeight="1">
      <c r="A189" s="26"/>
      <c r="B189" s="16"/>
      <c r="C189" s="28"/>
    </row>
    <row r="190" ht="14.25" customHeight="1">
      <c r="A190" s="26"/>
      <c r="B190" s="16"/>
      <c r="C190" s="28"/>
    </row>
    <row r="191" ht="14.25" customHeight="1">
      <c r="A191" s="26"/>
      <c r="B191" s="16"/>
      <c r="C191" s="28"/>
    </row>
    <row r="192" ht="14.25" customHeight="1">
      <c r="A192" s="26"/>
      <c r="B192" s="16"/>
      <c r="C192" s="28"/>
    </row>
    <row r="193" ht="14.25" customHeight="1">
      <c r="A193" s="26"/>
      <c r="B193" s="16"/>
      <c r="C193" s="28"/>
    </row>
    <row r="194" ht="14.25" customHeight="1">
      <c r="A194" s="26"/>
      <c r="B194" s="16"/>
      <c r="C194" s="28"/>
    </row>
    <row r="195" ht="14.25" customHeight="1">
      <c r="A195" s="26"/>
      <c r="B195" s="16"/>
      <c r="C195" s="28"/>
    </row>
    <row r="196" ht="14.25" customHeight="1">
      <c r="A196" s="26"/>
      <c r="B196" s="16"/>
      <c r="C196" s="28"/>
    </row>
    <row r="197" ht="14.25" customHeight="1">
      <c r="A197" s="26"/>
      <c r="B197" s="16"/>
      <c r="C197" s="28"/>
    </row>
    <row r="198" ht="14.25" customHeight="1">
      <c r="A198" s="26"/>
      <c r="B198" s="16"/>
      <c r="C198" s="28"/>
    </row>
    <row r="199" ht="14.25" customHeight="1">
      <c r="A199" s="26"/>
      <c r="B199" s="16"/>
      <c r="C199" s="28"/>
    </row>
    <row r="200" ht="14.25" customHeight="1">
      <c r="A200" s="26"/>
      <c r="B200" s="16"/>
      <c r="C200" s="28"/>
    </row>
    <row r="201" ht="14.25" customHeight="1">
      <c r="A201" s="26"/>
      <c r="B201" s="16"/>
      <c r="C201" s="28"/>
    </row>
    <row r="202" ht="14.25" customHeight="1">
      <c r="A202" s="26"/>
      <c r="B202" s="16"/>
      <c r="C202" s="28"/>
    </row>
    <row r="203" ht="14.25" customHeight="1">
      <c r="A203" s="26"/>
      <c r="B203" s="16"/>
      <c r="C203" s="28"/>
    </row>
    <row r="204" ht="14.25" customHeight="1">
      <c r="A204" s="26"/>
      <c r="B204" s="16"/>
      <c r="C204" s="28"/>
    </row>
    <row r="205" ht="14.25" customHeight="1">
      <c r="A205" s="26"/>
      <c r="B205" s="16"/>
      <c r="C205" s="28"/>
    </row>
    <row r="206" ht="14.25" customHeight="1">
      <c r="A206" s="26"/>
      <c r="B206" s="16"/>
      <c r="C206" s="28"/>
    </row>
    <row r="207" ht="14.25" customHeight="1">
      <c r="A207" s="26"/>
      <c r="B207" s="16"/>
      <c r="C207" s="28"/>
    </row>
    <row r="208" ht="14.25" customHeight="1">
      <c r="A208" s="26"/>
      <c r="B208" s="16"/>
      <c r="C208" s="28"/>
    </row>
    <row r="209" ht="14.25" customHeight="1">
      <c r="A209" s="26"/>
      <c r="B209" s="16"/>
      <c r="C209" s="28"/>
    </row>
    <row r="210" ht="14.25" customHeight="1">
      <c r="A210" s="26"/>
      <c r="B210" s="16"/>
      <c r="C210" s="28"/>
    </row>
    <row r="211" ht="14.25" customHeight="1">
      <c r="A211" s="26"/>
      <c r="B211" s="16"/>
      <c r="C211" s="28"/>
    </row>
    <row r="212" ht="14.25" customHeight="1">
      <c r="A212" s="26"/>
      <c r="B212" s="16"/>
      <c r="C212" s="28"/>
    </row>
    <row r="213" ht="14.25" customHeight="1">
      <c r="A213" s="26"/>
      <c r="B213" s="16"/>
      <c r="C213" s="28"/>
    </row>
    <row r="214" ht="14.25" customHeight="1">
      <c r="A214" s="26"/>
      <c r="B214" s="16"/>
      <c r="C214" s="28"/>
    </row>
    <row r="215" ht="14.25" customHeight="1">
      <c r="A215" s="26"/>
      <c r="B215" s="16"/>
      <c r="C215" s="28"/>
    </row>
    <row r="216" ht="14.25" customHeight="1">
      <c r="A216" s="26"/>
      <c r="B216" s="16"/>
      <c r="C216" s="28"/>
    </row>
    <row r="217" ht="14.25" customHeight="1">
      <c r="A217" s="26"/>
      <c r="B217" s="16"/>
      <c r="C217" s="28"/>
    </row>
    <row r="218" ht="14.25" customHeight="1">
      <c r="A218" s="26"/>
      <c r="B218" s="16"/>
      <c r="C218" s="28"/>
    </row>
    <row r="219" ht="14.25" customHeight="1">
      <c r="A219" s="26"/>
      <c r="B219" s="16"/>
      <c r="C219" s="28"/>
    </row>
    <row r="220" ht="14.25" customHeight="1">
      <c r="A220" s="26"/>
      <c r="B220" s="16"/>
      <c r="C220" s="28"/>
    </row>
    <row r="221" ht="14.25" customHeight="1">
      <c r="A221" s="26"/>
      <c r="B221" s="16"/>
      <c r="C221" s="28"/>
    </row>
    <row r="222" ht="14.25" customHeight="1">
      <c r="A222" s="26"/>
      <c r="B222" s="16"/>
      <c r="C222" s="28"/>
    </row>
    <row r="223" ht="14.25" customHeight="1">
      <c r="A223" s="26"/>
      <c r="B223" s="16"/>
      <c r="C223" s="28"/>
    </row>
    <row r="224" ht="14.25" customHeight="1">
      <c r="A224" s="26"/>
      <c r="B224" s="16"/>
      <c r="C224" s="28"/>
    </row>
    <row r="225" ht="14.25" customHeight="1">
      <c r="A225" s="26"/>
      <c r="B225" s="16"/>
      <c r="C225" s="28"/>
    </row>
    <row r="226" ht="14.25" customHeight="1">
      <c r="A226" s="26"/>
      <c r="B226" s="16"/>
      <c r="C226" s="28"/>
    </row>
    <row r="227" ht="14.25" customHeight="1">
      <c r="A227" s="26"/>
      <c r="B227" s="16"/>
      <c r="C227" s="28"/>
    </row>
    <row r="228" ht="14.25" customHeight="1">
      <c r="A228" s="26"/>
      <c r="B228" s="16"/>
      <c r="C228" s="28"/>
    </row>
    <row r="229" ht="14.25" customHeight="1">
      <c r="A229" s="26"/>
      <c r="B229" s="16"/>
      <c r="C229" s="28"/>
    </row>
    <row r="230" ht="14.25" customHeight="1">
      <c r="A230" s="26"/>
      <c r="B230" s="16"/>
      <c r="C230" s="28"/>
    </row>
    <row r="231" ht="14.25" customHeight="1">
      <c r="A231" s="26"/>
      <c r="B231" s="16"/>
      <c r="C231" s="28"/>
    </row>
    <row r="232" ht="14.25" customHeight="1">
      <c r="A232" s="26"/>
      <c r="B232" s="16"/>
      <c r="C232" s="28"/>
    </row>
    <row r="233" ht="14.25" customHeight="1">
      <c r="A233" s="26"/>
      <c r="B233" s="16"/>
      <c r="C233" s="28"/>
    </row>
    <row r="234" ht="14.25" customHeight="1">
      <c r="A234" s="26"/>
      <c r="B234" s="16"/>
      <c r="C234" s="28"/>
    </row>
    <row r="235" ht="14.25" customHeight="1">
      <c r="A235" s="26"/>
      <c r="B235" s="16"/>
      <c r="C235" s="28"/>
    </row>
    <row r="236" ht="14.25" customHeight="1">
      <c r="A236" s="26"/>
      <c r="B236" s="16"/>
      <c r="C236" s="28"/>
    </row>
    <row r="237" ht="14.25" customHeight="1">
      <c r="A237" s="26"/>
      <c r="B237" s="16"/>
      <c r="C237" s="28"/>
    </row>
    <row r="238" ht="14.25" customHeight="1">
      <c r="A238" s="26"/>
      <c r="B238" s="16"/>
      <c r="C238" s="28"/>
    </row>
    <row r="239" ht="14.25" customHeight="1">
      <c r="A239" s="26"/>
      <c r="B239" s="16"/>
      <c r="C239" s="28"/>
    </row>
    <row r="240" ht="14.25" customHeight="1">
      <c r="A240" s="26"/>
      <c r="B240" s="16"/>
      <c r="C240" s="28"/>
    </row>
    <row r="241" ht="14.25" customHeight="1">
      <c r="A241" s="26"/>
      <c r="B241" s="16"/>
      <c r="C241" s="28"/>
    </row>
    <row r="242" ht="14.25" customHeight="1">
      <c r="A242" s="26"/>
      <c r="B242" s="16"/>
      <c r="C242" s="28"/>
    </row>
    <row r="243" ht="14.25" customHeight="1">
      <c r="A243" s="26"/>
      <c r="B243" s="16"/>
      <c r="C243" s="28"/>
    </row>
    <row r="244" ht="14.25" customHeight="1">
      <c r="A244" s="26"/>
      <c r="B244" s="16"/>
      <c r="C244" s="28"/>
    </row>
    <row r="245" ht="14.25" customHeight="1">
      <c r="A245" s="26"/>
      <c r="B245" s="16"/>
      <c r="C245" s="28"/>
    </row>
    <row r="246" ht="14.25" customHeight="1">
      <c r="A246" s="26"/>
      <c r="B246" s="16"/>
      <c r="C246" s="28"/>
    </row>
    <row r="247" ht="14.25" customHeight="1">
      <c r="A247" s="26"/>
      <c r="B247" s="16"/>
      <c r="C247" s="28"/>
    </row>
    <row r="248" ht="14.25" customHeight="1">
      <c r="A248" s="26"/>
      <c r="B248" s="16"/>
      <c r="C248" s="28"/>
    </row>
    <row r="249" ht="14.25" customHeight="1">
      <c r="A249" s="26"/>
      <c r="B249" s="16"/>
      <c r="C249" s="28"/>
    </row>
    <row r="250" ht="14.25" customHeight="1">
      <c r="A250" s="26"/>
      <c r="B250" s="16"/>
      <c r="C250" s="28"/>
    </row>
    <row r="251" ht="14.25" customHeight="1">
      <c r="A251" s="26"/>
      <c r="B251" s="16"/>
      <c r="C251" s="28"/>
    </row>
    <row r="252" ht="14.25" customHeight="1">
      <c r="A252" s="26"/>
      <c r="B252" s="16"/>
      <c r="C252" s="28"/>
    </row>
    <row r="253" ht="14.25" customHeight="1">
      <c r="A253" s="26"/>
      <c r="B253" s="16"/>
      <c r="C253" s="28"/>
    </row>
    <row r="254" ht="14.25" customHeight="1">
      <c r="A254" s="26"/>
      <c r="B254" s="16"/>
      <c r="C254" s="28"/>
    </row>
    <row r="255" ht="14.25" customHeight="1">
      <c r="A255" s="26"/>
      <c r="B255" s="16"/>
      <c r="C255" s="28"/>
    </row>
    <row r="256" ht="14.25" customHeight="1">
      <c r="A256" s="26"/>
      <c r="B256" s="16"/>
      <c r="C256" s="28"/>
    </row>
    <row r="257" ht="14.25" customHeight="1">
      <c r="A257" s="26"/>
      <c r="B257" s="16"/>
      <c r="C257" s="28"/>
    </row>
    <row r="258" ht="14.25" customHeight="1">
      <c r="A258" s="26"/>
      <c r="B258" s="16"/>
      <c r="C258" s="28"/>
    </row>
    <row r="259" ht="14.25" customHeight="1">
      <c r="A259" s="26"/>
      <c r="B259" s="16"/>
      <c r="C259" s="28"/>
    </row>
    <row r="260" ht="14.25" customHeight="1">
      <c r="A260" s="26"/>
      <c r="B260" s="16"/>
      <c r="C260" s="28"/>
    </row>
    <row r="261" ht="14.25" customHeight="1">
      <c r="A261" s="26"/>
      <c r="B261" s="16"/>
      <c r="C261" s="28"/>
    </row>
    <row r="262" ht="14.25" customHeight="1">
      <c r="A262" s="26"/>
      <c r="B262" s="16"/>
      <c r="C262" s="28"/>
    </row>
    <row r="263" ht="14.25" customHeight="1">
      <c r="A263" s="26"/>
      <c r="B263" s="16"/>
      <c r="C263" s="28"/>
    </row>
    <row r="264" ht="14.25" customHeight="1">
      <c r="A264" s="26"/>
      <c r="B264" s="16"/>
      <c r="C264" s="28"/>
    </row>
    <row r="265" ht="14.25" customHeight="1">
      <c r="A265" s="26"/>
      <c r="B265" s="16"/>
      <c r="C265" s="28"/>
    </row>
    <row r="266" ht="14.25" customHeight="1">
      <c r="A266" s="26"/>
      <c r="B266" s="16"/>
      <c r="C266" s="28"/>
    </row>
    <row r="267" ht="14.25" customHeight="1">
      <c r="A267" s="26"/>
      <c r="B267" s="16"/>
      <c r="C267" s="28"/>
    </row>
    <row r="268" ht="14.25" customHeight="1">
      <c r="A268" s="26"/>
      <c r="B268" s="16"/>
      <c r="C268" s="28"/>
    </row>
    <row r="269" ht="14.25" customHeight="1">
      <c r="A269" s="26"/>
      <c r="B269" s="16"/>
      <c r="C269" s="28"/>
    </row>
    <row r="270" ht="14.25" customHeight="1">
      <c r="A270" s="26"/>
      <c r="B270" s="16"/>
      <c r="C270" s="28"/>
    </row>
    <row r="271" ht="14.25" customHeight="1">
      <c r="A271" s="26"/>
      <c r="B271" s="16"/>
      <c r="C271" s="28"/>
    </row>
    <row r="272" ht="14.25" customHeight="1">
      <c r="A272" s="26"/>
      <c r="B272" s="16"/>
      <c r="C272" s="28"/>
    </row>
    <row r="273" ht="14.25" customHeight="1">
      <c r="A273" s="26"/>
      <c r="B273" s="16"/>
      <c r="C273" s="28"/>
    </row>
    <row r="274" ht="14.25" customHeight="1">
      <c r="A274" s="26"/>
      <c r="B274" s="16"/>
      <c r="C274" s="28"/>
    </row>
    <row r="275" ht="14.25" customHeight="1">
      <c r="A275" s="26"/>
      <c r="B275" s="16"/>
      <c r="C275" s="28"/>
    </row>
    <row r="276" ht="14.25" customHeight="1">
      <c r="A276" s="26"/>
      <c r="B276" s="16"/>
      <c r="C276" s="28"/>
    </row>
    <row r="277" ht="14.25" customHeight="1">
      <c r="A277" s="26"/>
      <c r="B277" s="16"/>
      <c r="C277" s="28"/>
    </row>
    <row r="278" ht="14.25" customHeight="1">
      <c r="A278" s="26"/>
      <c r="B278" s="16"/>
      <c r="C278" s="28"/>
    </row>
    <row r="279" ht="14.25" customHeight="1">
      <c r="A279" s="26"/>
      <c r="B279" s="16"/>
      <c r="C279" s="28"/>
    </row>
    <row r="280" ht="14.25" customHeight="1">
      <c r="A280" s="26"/>
      <c r="B280" s="16"/>
      <c r="C280" s="28"/>
    </row>
    <row r="281" ht="14.25" customHeight="1">
      <c r="A281" s="26"/>
      <c r="B281" s="16"/>
      <c r="C281" s="28"/>
    </row>
    <row r="282" ht="14.25" customHeight="1">
      <c r="A282" s="26"/>
      <c r="B282" s="16"/>
      <c r="C282" s="28"/>
    </row>
    <row r="283" ht="14.25" customHeight="1">
      <c r="A283" s="26"/>
      <c r="B283" s="16"/>
      <c r="C283" s="28"/>
    </row>
    <row r="284" ht="14.25" customHeight="1">
      <c r="A284" s="26"/>
      <c r="B284" s="16"/>
      <c r="C284" s="28"/>
    </row>
    <row r="285" ht="14.25" customHeight="1">
      <c r="A285" s="26"/>
      <c r="B285" s="16"/>
      <c r="C285" s="28"/>
    </row>
    <row r="286" ht="14.25" customHeight="1">
      <c r="A286" s="26"/>
      <c r="B286" s="16"/>
      <c r="C286" s="28"/>
    </row>
    <row r="287" ht="14.25" customHeight="1">
      <c r="A287" s="26"/>
      <c r="B287" s="16"/>
      <c r="C287" s="28"/>
    </row>
    <row r="288" ht="14.25" customHeight="1">
      <c r="A288" s="26"/>
      <c r="B288" s="16"/>
      <c r="C288" s="28"/>
    </row>
    <row r="289" ht="14.25" customHeight="1">
      <c r="A289" s="26"/>
      <c r="B289" s="16"/>
      <c r="C289" s="28"/>
    </row>
    <row r="290" ht="14.25" customHeight="1">
      <c r="A290" s="26"/>
      <c r="B290" s="16"/>
      <c r="C290" s="28"/>
    </row>
    <row r="291" ht="14.25" customHeight="1">
      <c r="A291" s="26"/>
      <c r="B291" s="16"/>
      <c r="C291" s="28"/>
    </row>
    <row r="292" ht="14.25" customHeight="1">
      <c r="A292" s="26"/>
      <c r="B292" s="16"/>
      <c r="C292" s="28"/>
    </row>
    <row r="293" ht="14.25" customHeight="1">
      <c r="A293" s="26"/>
      <c r="B293" s="16"/>
      <c r="C293" s="28"/>
    </row>
    <row r="294" ht="14.25" customHeight="1">
      <c r="A294" s="26"/>
      <c r="B294" s="16"/>
      <c r="C294" s="28"/>
    </row>
    <row r="295" ht="14.25" customHeight="1">
      <c r="A295" s="26"/>
      <c r="B295" s="16"/>
      <c r="C295" s="28"/>
    </row>
    <row r="296" ht="14.25" customHeight="1">
      <c r="A296" s="26"/>
      <c r="B296" s="16"/>
      <c r="C296" s="28"/>
    </row>
    <row r="297" ht="14.25" customHeight="1">
      <c r="A297" s="26"/>
      <c r="B297" s="16"/>
      <c r="C297" s="28"/>
    </row>
    <row r="298" ht="14.25" customHeight="1">
      <c r="A298" s="26"/>
      <c r="B298" s="16"/>
      <c r="C298" s="28"/>
    </row>
    <row r="299" ht="14.25" customHeight="1">
      <c r="A299" s="26"/>
      <c r="B299" s="16"/>
      <c r="C299" s="28"/>
    </row>
    <row r="300" ht="14.25" customHeight="1">
      <c r="A300" s="26"/>
      <c r="B300" s="16"/>
      <c r="C300" s="28"/>
    </row>
    <row r="301" ht="14.25" customHeight="1">
      <c r="A301" s="26"/>
      <c r="B301" s="16"/>
      <c r="C301" s="28"/>
    </row>
    <row r="302" ht="14.25" customHeight="1">
      <c r="A302" s="26"/>
      <c r="B302" s="16"/>
      <c r="C302" s="28"/>
    </row>
    <row r="303" ht="14.25" customHeight="1">
      <c r="A303" s="26"/>
      <c r="B303" s="16"/>
      <c r="C303" s="28"/>
    </row>
    <row r="304" ht="14.25" customHeight="1">
      <c r="A304" s="26"/>
      <c r="B304" s="16"/>
      <c r="C304" s="28"/>
    </row>
    <row r="305" ht="14.25" customHeight="1">
      <c r="A305" s="26"/>
      <c r="B305" s="16"/>
      <c r="C305" s="28"/>
    </row>
    <row r="306" ht="14.25" customHeight="1">
      <c r="A306" s="26"/>
      <c r="B306" s="16"/>
      <c r="C306" s="28"/>
    </row>
    <row r="307" ht="14.25" customHeight="1">
      <c r="A307" s="26"/>
      <c r="B307" s="16"/>
      <c r="C307" s="28"/>
    </row>
    <row r="308" ht="14.25" customHeight="1">
      <c r="A308" s="26"/>
      <c r="B308" s="16"/>
      <c r="C308" s="28"/>
    </row>
    <row r="309" ht="14.25" customHeight="1">
      <c r="A309" s="26"/>
      <c r="B309" s="16"/>
      <c r="C309" s="28"/>
    </row>
    <row r="310" ht="14.25" customHeight="1">
      <c r="A310" s="26"/>
      <c r="B310" s="16"/>
      <c r="C310" s="28"/>
    </row>
    <row r="311" ht="14.25" customHeight="1">
      <c r="A311" s="26"/>
      <c r="B311" s="16"/>
      <c r="C311" s="28"/>
    </row>
    <row r="312" ht="14.25" customHeight="1">
      <c r="A312" s="26"/>
      <c r="B312" s="16"/>
      <c r="C312" s="28"/>
    </row>
    <row r="313" ht="14.25" customHeight="1">
      <c r="A313" s="26"/>
      <c r="B313" s="16"/>
      <c r="C313" s="28"/>
    </row>
    <row r="314" ht="14.25" customHeight="1">
      <c r="A314" s="26"/>
      <c r="B314" s="16"/>
      <c r="C314" s="28"/>
    </row>
    <row r="315" ht="14.25" customHeight="1">
      <c r="A315" s="26"/>
      <c r="B315" s="16"/>
      <c r="C315" s="28"/>
    </row>
    <row r="316" ht="14.25" customHeight="1">
      <c r="A316" s="26"/>
      <c r="B316" s="16"/>
      <c r="C316" s="28"/>
    </row>
    <row r="317" ht="14.25" customHeight="1">
      <c r="A317" s="26"/>
      <c r="B317" s="16"/>
      <c r="C317" s="28"/>
    </row>
    <row r="318" ht="14.25" customHeight="1">
      <c r="A318" s="26"/>
      <c r="B318" s="16"/>
      <c r="C318" s="28"/>
    </row>
    <row r="319" ht="14.25" customHeight="1">
      <c r="A319" s="26"/>
      <c r="B319" s="16"/>
      <c r="C319" s="28"/>
    </row>
    <row r="320" ht="14.25" customHeight="1">
      <c r="A320" s="26"/>
      <c r="B320" s="16"/>
      <c r="C320" s="28"/>
    </row>
    <row r="321" ht="14.25" customHeight="1">
      <c r="A321" s="26"/>
      <c r="B321" s="16"/>
      <c r="C321" s="28"/>
    </row>
    <row r="322" ht="14.25" customHeight="1">
      <c r="A322" s="26"/>
      <c r="B322" s="16"/>
      <c r="C322" s="28"/>
    </row>
    <row r="323" ht="14.25" customHeight="1">
      <c r="A323" s="26"/>
      <c r="B323" s="16"/>
      <c r="C323" s="28"/>
    </row>
    <row r="324" ht="14.25" customHeight="1">
      <c r="A324" s="26"/>
      <c r="B324" s="16"/>
      <c r="C324" s="28"/>
    </row>
    <row r="325" ht="14.25" customHeight="1">
      <c r="A325" s="26"/>
      <c r="B325" s="16"/>
      <c r="C325" s="28"/>
    </row>
    <row r="326" ht="14.25" customHeight="1">
      <c r="A326" s="26"/>
      <c r="B326" s="16"/>
      <c r="C326" s="28"/>
    </row>
    <row r="327" ht="14.25" customHeight="1">
      <c r="A327" s="26"/>
      <c r="B327" s="16"/>
      <c r="C327" s="28"/>
    </row>
    <row r="328" ht="14.25" customHeight="1">
      <c r="A328" s="26"/>
      <c r="B328" s="16"/>
      <c r="C328" s="28"/>
    </row>
    <row r="329" ht="14.25" customHeight="1">
      <c r="A329" s="26"/>
      <c r="B329" s="16"/>
      <c r="C329" s="28"/>
    </row>
    <row r="330" ht="14.25" customHeight="1">
      <c r="A330" s="26"/>
      <c r="B330" s="16"/>
      <c r="C330" s="28"/>
    </row>
    <row r="331" ht="14.25" customHeight="1">
      <c r="A331" s="26"/>
      <c r="B331" s="16"/>
      <c r="C331" s="28"/>
    </row>
    <row r="332" ht="14.25" customHeight="1">
      <c r="A332" s="26"/>
      <c r="B332" s="16"/>
      <c r="C332" s="28"/>
    </row>
    <row r="333" ht="14.25" customHeight="1">
      <c r="A333" s="26"/>
      <c r="B333" s="16"/>
      <c r="C333" s="28"/>
    </row>
    <row r="334" ht="14.25" customHeight="1">
      <c r="A334" s="26"/>
      <c r="B334" s="16"/>
      <c r="C334" s="28"/>
    </row>
    <row r="335" ht="14.25" customHeight="1">
      <c r="A335" s="26"/>
      <c r="B335" s="16"/>
      <c r="C335" s="28"/>
    </row>
    <row r="336" ht="14.25" customHeight="1">
      <c r="A336" s="26"/>
      <c r="B336" s="16"/>
      <c r="C336" s="28"/>
    </row>
    <row r="337" ht="14.25" customHeight="1">
      <c r="A337" s="26"/>
      <c r="B337" s="16"/>
      <c r="C337" s="28"/>
    </row>
    <row r="338" ht="14.25" customHeight="1">
      <c r="A338" s="26"/>
      <c r="B338" s="16"/>
      <c r="C338" s="28"/>
    </row>
    <row r="339" ht="14.25" customHeight="1">
      <c r="A339" s="26"/>
      <c r="B339" s="16"/>
      <c r="C339" s="28"/>
    </row>
    <row r="340" ht="14.25" customHeight="1">
      <c r="A340" s="26"/>
      <c r="B340" s="16"/>
      <c r="C340" s="28"/>
    </row>
    <row r="341" ht="14.25" customHeight="1">
      <c r="A341" s="26"/>
      <c r="B341" s="16"/>
      <c r="C341" s="28"/>
    </row>
    <row r="342" ht="14.25" customHeight="1">
      <c r="A342" s="26"/>
      <c r="B342" s="16"/>
      <c r="C342" s="28"/>
    </row>
    <row r="343" ht="14.25" customHeight="1">
      <c r="A343" s="26"/>
      <c r="B343" s="16"/>
      <c r="C343" s="28"/>
    </row>
    <row r="344" ht="14.25" customHeight="1">
      <c r="A344" s="26"/>
      <c r="B344" s="16"/>
      <c r="C344" s="28"/>
    </row>
    <row r="345" ht="14.25" customHeight="1">
      <c r="A345" s="26"/>
      <c r="B345" s="16"/>
      <c r="C345" s="28"/>
    </row>
    <row r="346" ht="14.25" customHeight="1">
      <c r="A346" s="26"/>
      <c r="B346" s="16"/>
      <c r="C346" s="28"/>
    </row>
    <row r="347" ht="14.25" customHeight="1">
      <c r="A347" s="26"/>
      <c r="B347" s="16"/>
      <c r="C347" s="28"/>
    </row>
    <row r="348" ht="14.25" customHeight="1">
      <c r="A348" s="26"/>
      <c r="B348" s="16"/>
      <c r="C348" s="28"/>
    </row>
    <row r="349" ht="14.25" customHeight="1">
      <c r="A349" s="26"/>
      <c r="B349" s="16"/>
      <c r="C349" s="28"/>
    </row>
    <row r="350" ht="14.25" customHeight="1">
      <c r="A350" s="26"/>
      <c r="B350" s="16"/>
      <c r="C350" s="28"/>
    </row>
    <row r="351" ht="14.25" customHeight="1">
      <c r="A351" s="26"/>
      <c r="B351" s="16"/>
      <c r="C351" s="28"/>
    </row>
    <row r="352" ht="14.25" customHeight="1">
      <c r="A352" s="26"/>
      <c r="B352" s="16"/>
      <c r="C352" s="28"/>
    </row>
    <row r="353" ht="14.25" customHeight="1">
      <c r="A353" s="26"/>
      <c r="B353" s="16"/>
      <c r="C353" s="28"/>
    </row>
    <row r="354" ht="14.25" customHeight="1">
      <c r="A354" s="26"/>
      <c r="B354" s="16"/>
      <c r="C354" s="28"/>
    </row>
    <row r="355" ht="14.25" customHeight="1">
      <c r="A355" s="26"/>
      <c r="B355" s="16"/>
      <c r="C355" s="28"/>
    </row>
    <row r="356" ht="14.25" customHeight="1">
      <c r="A356" s="26"/>
      <c r="B356" s="16"/>
      <c r="C356" s="28"/>
    </row>
    <row r="357" ht="14.25" customHeight="1">
      <c r="A357" s="26"/>
      <c r="B357" s="16"/>
      <c r="C357" s="28"/>
    </row>
    <row r="358" ht="14.25" customHeight="1">
      <c r="A358" s="26"/>
      <c r="B358" s="16"/>
      <c r="C358" s="28"/>
    </row>
    <row r="359" ht="14.25" customHeight="1">
      <c r="A359" s="26"/>
      <c r="B359" s="16"/>
      <c r="C359" s="28"/>
    </row>
    <row r="360" ht="14.25" customHeight="1">
      <c r="A360" s="26"/>
      <c r="B360" s="16"/>
      <c r="C360" s="28"/>
    </row>
    <row r="361" ht="14.25" customHeight="1">
      <c r="A361" s="26"/>
      <c r="B361" s="16"/>
      <c r="C361" s="28"/>
    </row>
    <row r="362" ht="14.25" customHeight="1">
      <c r="A362" s="26"/>
      <c r="B362" s="16"/>
      <c r="C362" s="28"/>
    </row>
    <row r="363" ht="14.25" customHeight="1">
      <c r="A363" s="26"/>
      <c r="B363" s="16"/>
      <c r="C363" s="28"/>
    </row>
    <row r="364" ht="14.25" customHeight="1">
      <c r="A364" s="26"/>
      <c r="B364" s="16"/>
      <c r="C364" s="28"/>
    </row>
    <row r="365" ht="14.25" customHeight="1">
      <c r="A365" s="26"/>
      <c r="B365" s="16"/>
      <c r="C365" s="28"/>
    </row>
    <row r="366" ht="14.25" customHeight="1">
      <c r="A366" s="26"/>
      <c r="B366" s="16"/>
      <c r="C366" s="28"/>
    </row>
    <row r="367" ht="14.25" customHeight="1">
      <c r="A367" s="26"/>
      <c r="B367" s="16"/>
      <c r="C367" s="28"/>
    </row>
    <row r="368" ht="14.25" customHeight="1">
      <c r="A368" s="26"/>
      <c r="B368" s="16"/>
      <c r="C368" s="28"/>
    </row>
    <row r="369" ht="14.25" customHeight="1">
      <c r="A369" s="26"/>
      <c r="B369" s="16"/>
      <c r="C369" s="28"/>
    </row>
    <row r="370" ht="14.25" customHeight="1">
      <c r="A370" s="26"/>
      <c r="B370" s="16"/>
      <c r="C370" s="28"/>
    </row>
    <row r="371" ht="14.25" customHeight="1">
      <c r="A371" s="26"/>
      <c r="B371" s="16"/>
      <c r="C371" s="28"/>
    </row>
    <row r="372" ht="14.25" customHeight="1">
      <c r="A372" s="26"/>
      <c r="B372" s="16"/>
      <c r="C372" s="28"/>
    </row>
    <row r="373" ht="14.25" customHeight="1">
      <c r="A373" s="26"/>
      <c r="B373" s="16"/>
      <c r="C373" s="28"/>
    </row>
    <row r="374" ht="14.25" customHeight="1">
      <c r="A374" s="26"/>
      <c r="B374" s="16"/>
      <c r="C374" s="28"/>
    </row>
    <row r="375" ht="14.25" customHeight="1">
      <c r="A375" s="26"/>
      <c r="B375" s="16"/>
      <c r="C375" s="28"/>
    </row>
    <row r="376" ht="14.25" customHeight="1">
      <c r="A376" s="26"/>
      <c r="B376" s="16"/>
      <c r="C376" s="28"/>
    </row>
    <row r="377" ht="14.25" customHeight="1">
      <c r="A377" s="26"/>
      <c r="B377" s="16"/>
      <c r="C377" s="28"/>
    </row>
    <row r="378" ht="14.25" customHeight="1">
      <c r="A378" s="26"/>
      <c r="B378" s="16"/>
      <c r="C378" s="28"/>
    </row>
    <row r="379" ht="14.25" customHeight="1">
      <c r="A379" s="26"/>
      <c r="B379" s="16"/>
      <c r="C379" s="28"/>
    </row>
    <row r="380" ht="14.25" customHeight="1">
      <c r="A380" s="26"/>
      <c r="B380" s="16"/>
      <c r="C380" s="28"/>
    </row>
    <row r="381" ht="14.25" customHeight="1">
      <c r="A381" s="26"/>
      <c r="B381" s="16"/>
      <c r="C381" s="28"/>
    </row>
    <row r="382" ht="14.25" customHeight="1">
      <c r="A382" s="26"/>
      <c r="B382" s="16"/>
      <c r="C382" s="28"/>
    </row>
    <row r="383" ht="14.25" customHeight="1">
      <c r="A383" s="26"/>
      <c r="B383" s="16"/>
      <c r="C383" s="28"/>
    </row>
    <row r="384" ht="14.25" customHeight="1">
      <c r="A384" s="26"/>
      <c r="B384" s="16"/>
      <c r="C384" s="28"/>
    </row>
    <row r="385" ht="14.25" customHeight="1">
      <c r="A385" s="26"/>
      <c r="B385" s="16"/>
      <c r="C385" s="28"/>
    </row>
    <row r="386" ht="14.25" customHeight="1">
      <c r="A386" s="26"/>
      <c r="B386" s="16"/>
      <c r="C386" s="28"/>
    </row>
    <row r="387" ht="14.25" customHeight="1">
      <c r="A387" s="26"/>
      <c r="B387" s="16"/>
      <c r="C387" s="28"/>
    </row>
    <row r="388" ht="14.25" customHeight="1">
      <c r="A388" s="26"/>
      <c r="B388" s="16"/>
      <c r="C388" s="28"/>
    </row>
    <row r="389" ht="14.25" customHeight="1">
      <c r="A389" s="26"/>
      <c r="B389" s="16"/>
      <c r="C389" s="28"/>
    </row>
    <row r="390" ht="14.25" customHeight="1">
      <c r="A390" s="26"/>
      <c r="B390" s="16"/>
      <c r="C390" s="28"/>
    </row>
    <row r="391" ht="14.25" customHeight="1">
      <c r="A391" s="26"/>
      <c r="B391" s="16"/>
      <c r="C391" s="28"/>
    </row>
    <row r="392" ht="14.25" customHeight="1">
      <c r="A392" s="26"/>
      <c r="B392" s="16"/>
      <c r="C392" s="28"/>
    </row>
    <row r="393" ht="14.25" customHeight="1">
      <c r="A393" s="26"/>
      <c r="B393" s="16"/>
      <c r="C393" s="28"/>
    </row>
    <row r="394" ht="14.25" customHeight="1">
      <c r="A394" s="26"/>
      <c r="B394" s="16"/>
      <c r="C394" s="28"/>
    </row>
    <row r="395" ht="14.25" customHeight="1">
      <c r="A395" s="26"/>
      <c r="B395" s="16"/>
      <c r="C395" s="28"/>
    </row>
    <row r="396" ht="14.25" customHeight="1">
      <c r="A396" s="26"/>
      <c r="B396" s="16"/>
      <c r="C396" s="28"/>
    </row>
    <row r="397" ht="14.25" customHeight="1">
      <c r="A397" s="26"/>
      <c r="B397" s="16"/>
      <c r="C397" s="28"/>
    </row>
    <row r="398" ht="14.25" customHeight="1">
      <c r="A398" s="26"/>
      <c r="B398" s="16"/>
      <c r="C398" s="28"/>
    </row>
    <row r="399" ht="14.25" customHeight="1">
      <c r="A399" s="26"/>
      <c r="B399" s="16"/>
      <c r="C399" s="28"/>
    </row>
    <row r="400" ht="14.25" customHeight="1">
      <c r="A400" s="26"/>
      <c r="B400" s="16"/>
      <c r="C400" s="28"/>
    </row>
    <row r="401" ht="14.25" customHeight="1">
      <c r="A401" s="26"/>
      <c r="B401" s="16"/>
      <c r="C401" s="28"/>
    </row>
    <row r="402" ht="14.25" customHeight="1">
      <c r="A402" s="26"/>
      <c r="B402" s="16"/>
      <c r="C402" s="28"/>
    </row>
    <row r="403" ht="14.25" customHeight="1">
      <c r="A403" s="26"/>
      <c r="B403" s="16"/>
      <c r="C403" s="28"/>
    </row>
    <row r="404" ht="14.25" customHeight="1">
      <c r="A404" s="26"/>
      <c r="B404" s="16"/>
      <c r="C404" s="28"/>
    </row>
    <row r="405" ht="14.25" customHeight="1">
      <c r="A405" s="26"/>
      <c r="B405" s="16"/>
      <c r="C405" s="28"/>
    </row>
    <row r="406" ht="14.25" customHeight="1">
      <c r="A406" s="26"/>
      <c r="B406" s="16"/>
      <c r="C406" s="28"/>
    </row>
    <row r="407" ht="14.25" customHeight="1">
      <c r="A407" s="26"/>
      <c r="B407" s="16"/>
      <c r="C407" s="28"/>
    </row>
    <row r="408" ht="14.25" customHeight="1">
      <c r="A408" s="26"/>
      <c r="B408" s="16"/>
      <c r="C408" s="28"/>
    </row>
    <row r="409" ht="14.25" customHeight="1">
      <c r="A409" s="26"/>
      <c r="B409" s="16"/>
      <c r="C409" s="28"/>
    </row>
    <row r="410" ht="14.25" customHeight="1">
      <c r="A410" s="26"/>
      <c r="B410" s="16"/>
      <c r="C410" s="28"/>
    </row>
    <row r="411" ht="14.25" customHeight="1">
      <c r="A411" s="26"/>
      <c r="B411" s="16"/>
      <c r="C411" s="28"/>
    </row>
    <row r="412" ht="14.25" customHeight="1">
      <c r="A412" s="26"/>
      <c r="B412" s="16"/>
      <c r="C412" s="28"/>
    </row>
    <row r="413" ht="14.25" customHeight="1">
      <c r="A413" s="26"/>
      <c r="B413" s="16"/>
      <c r="C413" s="28"/>
    </row>
    <row r="414" ht="14.25" customHeight="1">
      <c r="A414" s="26"/>
      <c r="B414" s="16"/>
      <c r="C414" s="28"/>
    </row>
    <row r="415" ht="14.25" customHeight="1">
      <c r="A415" s="26"/>
      <c r="B415" s="16"/>
      <c r="C415" s="28"/>
    </row>
    <row r="416" ht="14.25" customHeight="1">
      <c r="A416" s="26"/>
      <c r="B416" s="16"/>
      <c r="C416" s="28"/>
    </row>
    <row r="417" ht="14.25" customHeight="1">
      <c r="A417" s="26"/>
      <c r="B417" s="16"/>
      <c r="C417" s="28"/>
    </row>
    <row r="418" ht="14.25" customHeight="1">
      <c r="A418" s="26"/>
      <c r="B418" s="16"/>
      <c r="C418" s="28"/>
    </row>
    <row r="419" ht="14.25" customHeight="1">
      <c r="A419" s="26"/>
      <c r="B419" s="16"/>
      <c r="C419" s="28"/>
    </row>
    <row r="420" ht="14.25" customHeight="1">
      <c r="A420" s="26"/>
      <c r="B420" s="16"/>
      <c r="C420" s="28"/>
    </row>
    <row r="421" ht="14.25" customHeight="1">
      <c r="A421" s="26"/>
      <c r="B421" s="16"/>
      <c r="C421" s="28"/>
    </row>
    <row r="422" ht="14.25" customHeight="1">
      <c r="A422" s="26"/>
      <c r="B422" s="16"/>
      <c r="C422" s="28"/>
    </row>
    <row r="423" ht="14.25" customHeight="1">
      <c r="A423" s="26"/>
      <c r="B423" s="16"/>
      <c r="C423" s="28"/>
    </row>
    <row r="424" ht="14.25" customHeight="1">
      <c r="A424" s="26"/>
      <c r="B424" s="16"/>
      <c r="C424" s="28"/>
    </row>
    <row r="425" ht="14.25" customHeight="1">
      <c r="A425" s="26"/>
      <c r="B425" s="16"/>
      <c r="C425" s="28"/>
    </row>
    <row r="426" ht="14.25" customHeight="1">
      <c r="A426" s="26"/>
      <c r="B426" s="16"/>
      <c r="C426" s="28"/>
    </row>
    <row r="427" ht="14.25" customHeight="1">
      <c r="A427" s="26"/>
      <c r="B427" s="16"/>
      <c r="C427" s="28"/>
    </row>
    <row r="428" ht="14.25" customHeight="1">
      <c r="A428" s="26"/>
      <c r="B428" s="16"/>
      <c r="C428" s="28"/>
    </row>
    <row r="429" ht="14.25" customHeight="1">
      <c r="A429" s="26"/>
      <c r="B429" s="16"/>
      <c r="C429" s="28"/>
    </row>
    <row r="430" ht="14.25" customHeight="1">
      <c r="A430" s="26"/>
      <c r="B430" s="16"/>
      <c r="C430" s="28"/>
    </row>
    <row r="431" ht="14.25" customHeight="1">
      <c r="A431" s="26"/>
      <c r="B431" s="16"/>
      <c r="C431" s="28"/>
    </row>
    <row r="432" ht="14.25" customHeight="1">
      <c r="A432" s="26"/>
      <c r="B432" s="16"/>
      <c r="C432" s="28"/>
    </row>
    <row r="433" ht="14.25" customHeight="1">
      <c r="A433" s="26"/>
      <c r="B433" s="16"/>
      <c r="C433" s="28"/>
    </row>
    <row r="434" ht="14.25" customHeight="1">
      <c r="A434" s="26"/>
      <c r="B434" s="16"/>
      <c r="C434" s="28"/>
    </row>
    <row r="435" ht="14.25" customHeight="1">
      <c r="A435" s="26"/>
      <c r="B435" s="16"/>
      <c r="C435" s="28"/>
    </row>
    <row r="436" ht="14.25" customHeight="1">
      <c r="A436" s="26"/>
      <c r="B436" s="16"/>
      <c r="C436" s="28"/>
    </row>
    <row r="437" ht="14.25" customHeight="1">
      <c r="A437" s="26"/>
      <c r="B437" s="16"/>
      <c r="C437" s="28"/>
    </row>
    <row r="438" ht="14.25" customHeight="1">
      <c r="A438" s="26"/>
      <c r="B438" s="16"/>
      <c r="C438" s="28"/>
    </row>
    <row r="439" ht="14.25" customHeight="1">
      <c r="A439" s="26"/>
      <c r="B439" s="16"/>
      <c r="C439" s="28"/>
    </row>
    <row r="440" ht="14.25" customHeight="1">
      <c r="A440" s="26"/>
      <c r="B440" s="16"/>
      <c r="C440" s="28"/>
    </row>
    <row r="441" ht="14.25" customHeight="1">
      <c r="A441" s="26"/>
      <c r="B441" s="16"/>
      <c r="C441" s="28"/>
    </row>
    <row r="442" ht="14.25" customHeight="1">
      <c r="A442" s="26"/>
      <c r="B442" s="16"/>
      <c r="C442" s="28"/>
    </row>
    <row r="443" ht="14.25" customHeight="1">
      <c r="A443" s="26"/>
      <c r="B443" s="16"/>
      <c r="C443" s="28"/>
    </row>
    <row r="444" ht="14.25" customHeight="1">
      <c r="A444" s="26"/>
      <c r="B444" s="16"/>
      <c r="C444" s="28"/>
    </row>
    <row r="445" ht="14.25" customHeight="1">
      <c r="A445" s="26"/>
      <c r="B445" s="16"/>
      <c r="C445" s="28"/>
    </row>
    <row r="446" ht="14.25" customHeight="1">
      <c r="A446" s="26"/>
      <c r="B446" s="16"/>
      <c r="C446" s="28"/>
    </row>
    <row r="447" ht="14.25" customHeight="1">
      <c r="A447" s="26"/>
      <c r="B447" s="16"/>
      <c r="C447" s="28"/>
    </row>
    <row r="448" ht="14.25" customHeight="1">
      <c r="A448" s="26"/>
      <c r="B448" s="16"/>
      <c r="C448" s="28"/>
    </row>
    <row r="449" ht="14.25" customHeight="1">
      <c r="A449" s="26"/>
      <c r="B449" s="16"/>
      <c r="C449" s="28"/>
    </row>
    <row r="450" ht="14.25" customHeight="1">
      <c r="A450" s="26"/>
      <c r="B450" s="16"/>
      <c r="C450" s="28"/>
    </row>
    <row r="451" ht="14.25" customHeight="1">
      <c r="A451" s="26"/>
      <c r="B451" s="16"/>
      <c r="C451" s="28"/>
    </row>
    <row r="452" ht="14.25" customHeight="1">
      <c r="A452" s="26"/>
      <c r="B452" s="16"/>
      <c r="C452" s="28"/>
    </row>
    <row r="453" ht="14.25" customHeight="1">
      <c r="A453" s="26"/>
      <c r="B453" s="16"/>
      <c r="C453" s="28"/>
    </row>
    <row r="454" ht="14.25" customHeight="1">
      <c r="A454" s="26"/>
      <c r="B454" s="16"/>
      <c r="C454" s="28"/>
    </row>
    <row r="455" ht="14.25" customHeight="1">
      <c r="A455" s="26"/>
      <c r="B455" s="16"/>
      <c r="C455" s="28"/>
    </row>
    <row r="456" ht="14.25" customHeight="1">
      <c r="A456" s="26"/>
      <c r="B456" s="16"/>
      <c r="C456" s="28"/>
    </row>
    <row r="457" ht="14.25" customHeight="1">
      <c r="A457" s="26"/>
      <c r="B457" s="16"/>
      <c r="C457" s="28"/>
    </row>
    <row r="458" ht="14.25" customHeight="1">
      <c r="A458" s="26"/>
      <c r="B458" s="16"/>
      <c r="C458" s="28"/>
    </row>
    <row r="459" ht="14.25" customHeight="1">
      <c r="A459" s="26"/>
      <c r="B459" s="16"/>
      <c r="C459" s="28"/>
    </row>
    <row r="460" ht="14.25" customHeight="1">
      <c r="A460" s="26"/>
      <c r="B460" s="16"/>
      <c r="C460" s="28"/>
    </row>
    <row r="461" ht="14.25" customHeight="1">
      <c r="A461" s="26"/>
      <c r="B461" s="16"/>
      <c r="C461" s="28"/>
    </row>
    <row r="462" ht="14.25" customHeight="1">
      <c r="A462" s="26"/>
      <c r="B462" s="16"/>
      <c r="C462" s="28"/>
    </row>
    <row r="463" ht="14.25" customHeight="1">
      <c r="A463" s="26"/>
      <c r="B463" s="16"/>
      <c r="C463" s="28"/>
    </row>
    <row r="464" ht="14.25" customHeight="1">
      <c r="A464" s="26"/>
      <c r="B464" s="16"/>
      <c r="C464" s="28"/>
    </row>
    <row r="465" ht="14.25" customHeight="1">
      <c r="A465" s="26"/>
      <c r="B465" s="16"/>
      <c r="C465" s="28"/>
    </row>
    <row r="466" ht="14.25" customHeight="1">
      <c r="A466" s="26"/>
      <c r="B466" s="16"/>
      <c r="C466" s="28"/>
    </row>
    <row r="467" ht="14.25" customHeight="1">
      <c r="A467" s="26"/>
      <c r="B467" s="16"/>
      <c r="C467" s="28"/>
    </row>
    <row r="468" ht="14.25" customHeight="1">
      <c r="A468" s="26"/>
      <c r="B468" s="16"/>
      <c r="C468" s="28"/>
    </row>
    <row r="469" ht="14.25" customHeight="1">
      <c r="A469" s="26"/>
      <c r="B469" s="16"/>
      <c r="C469" s="28"/>
    </row>
    <row r="470" ht="14.25" customHeight="1">
      <c r="A470" s="26"/>
      <c r="B470" s="16"/>
      <c r="C470" s="28"/>
    </row>
    <row r="471" ht="14.25" customHeight="1">
      <c r="A471" s="26"/>
      <c r="B471" s="16"/>
      <c r="C471" s="28"/>
    </row>
    <row r="472" ht="14.25" customHeight="1">
      <c r="A472" s="26"/>
      <c r="B472" s="16"/>
      <c r="C472" s="28"/>
    </row>
    <row r="473" ht="14.25" customHeight="1">
      <c r="A473" s="26"/>
      <c r="B473" s="16"/>
      <c r="C473" s="28"/>
    </row>
    <row r="474" ht="14.25" customHeight="1">
      <c r="A474" s="26"/>
      <c r="B474" s="16"/>
      <c r="C474" s="28"/>
    </row>
    <row r="475" ht="14.25" customHeight="1">
      <c r="A475" s="26"/>
      <c r="B475" s="16"/>
      <c r="C475" s="28"/>
    </row>
    <row r="476" ht="14.25" customHeight="1">
      <c r="A476" s="26"/>
      <c r="B476" s="16"/>
      <c r="C476" s="28"/>
    </row>
    <row r="477" ht="14.25" customHeight="1">
      <c r="A477" s="26"/>
      <c r="B477" s="16"/>
      <c r="C477" s="28"/>
    </row>
    <row r="478" ht="14.25" customHeight="1">
      <c r="A478" s="26"/>
      <c r="B478" s="16"/>
      <c r="C478" s="28"/>
    </row>
    <row r="479" ht="14.25" customHeight="1">
      <c r="A479" s="26"/>
      <c r="B479" s="16"/>
      <c r="C479" s="28"/>
    </row>
    <row r="480" ht="14.25" customHeight="1">
      <c r="A480" s="26"/>
      <c r="B480" s="16"/>
      <c r="C480" s="28"/>
    </row>
    <row r="481" ht="14.25" customHeight="1">
      <c r="A481" s="26"/>
      <c r="B481" s="16"/>
      <c r="C481" s="28"/>
    </row>
    <row r="482" ht="14.25" customHeight="1">
      <c r="A482" s="26"/>
      <c r="B482" s="16"/>
      <c r="C482" s="28"/>
    </row>
    <row r="483" ht="14.25" customHeight="1">
      <c r="A483" s="26"/>
      <c r="B483" s="16"/>
      <c r="C483" s="28"/>
    </row>
    <row r="484" ht="14.25" customHeight="1">
      <c r="A484" s="26"/>
      <c r="B484" s="16"/>
      <c r="C484" s="28"/>
    </row>
    <row r="485" ht="14.25" customHeight="1">
      <c r="A485" s="26"/>
      <c r="B485" s="16"/>
      <c r="C485" s="28"/>
    </row>
    <row r="486" ht="14.25" customHeight="1">
      <c r="A486" s="26"/>
      <c r="B486" s="16"/>
      <c r="C486" s="28"/>
    </row>
    <row r="487" ht="14.25" customHeight="1">
      <c r="A487" s="26"/>
      <c r="B487" s="16"/>
      <c r="C487" s="28"/>
    </row>
    <row r="488" ht="14.25" customHeight="1">
      <c r="A488" s="26"/>
      <c r="B488" s="16"/>
      <c r="C488" s="28"/>
    </row>
    <row r="489" ht="14.25" customHeight="1">
      <c r="A489" s="26"/>
      <c r="B489" s="16"/>
      <c r="C489" s="28"/>
    </row>
    <row r="490" ht="14.25" customHeight="1">
      <c r="A490" s="26"/>
      <c r="B490" s="16"/>
      <c r="C490" s="28"/>
    </row>
    <row r="491" ht="14.25" customHeight="1">
      <c r="A491" s="26"/>
      <c r="B491" s="16"/>
      <c r="C491" s="28"/>
    </row>
    <row r="492" ht="14.25" customHeight="1">
      <c r="A492" s="26"/>
      <c r="B492" s="16"/>
      <c r="C492" s="28"/>
    </row>
    <row r="493" ht="14.25" customHeight="1">
      <c r="A493" s="26"/>
      <c r="B493" s="16"/>
      <c r="C493" s="28"/>
    </row>
    <row r="494" ht="14.25" customHeight="1">
      <c r="A494" s="26"/>
      <c r="B494" s="16"/>
      <c r="C494" s="28"/>
    </row>
    <row r="495" ht="14.25" customHeight="1">
      <c r="A495" s="26"/>
      <c r="B495" s="16"/>
      <c r="C495" s="28"/>
    </row>
    <row r="496" ht="14.25" customHeight="1">
      <c r="A496" s="26"/>
      <c r="B496" s="16"/>
      <c r="C496" s="28"/>
    </row>
    <row r="497" ht="14.25" customHeight="1">
      <c r="A497" s="26"/>
      <c r="B497" s="16"/>
      <c r="C497" s="28"/>
    </row>
    <row r="498" ht="14.25" customHeight="1">
      <c r="A498" s="26"/>
      <c r="B498" s="16"/>
      <c r="C498" s="28"/>
    </row>
    <row r="499" ht="14.25" customHeight="1">
      <c r="A499" s="26"/>
      <c r="B499" s="16"/>
      <c r="C499" s="28"/>
    </row>
    <row r="500" ht="14.25" customHeight="1">
      <c r="A500" s="26"/>
      <c r="B500" s="16"/>
      <c r="C500" s="28"/>
    </row>
    <row r="501" ht="14.25" customHeight="1">
      <c r="A501" s="26"/>
      <c r="B501" s="16"/>
      <c r="C501" s="28"/>
    </row>
    <row r="502" ht="14.25" customHeight="1">
      <c r="A502" s="26"/>
      <c r="B502" s="16"/>
      <c r="C502" s="28"/>
    </row>
    <row r="503" ht="14.25" customHeight="1">
      <c r="A503" s="26"/>
      <c r="B503" s="16"/>
      <c r="C503" s="28"/>
    </row>
    <row r="504" ht="14.25" customHeight="1">
      <c r="A504" s="26"/>
      <c r="B504" s="16"/>
      <c r="C504" s="28"/>
    </row>
    <row r="505" ht="14.25" customHeight="1">
      <c r="A505" s="26"/>
      <c r="B505" s="16"/>
      <c r="C505" s="28"/>
    </row>
    <row r="506" ht="14.25" customHeight="1">
      <c r="A506" s="26"/>
      <c r="B506" s="16"/>
      <c r="C506" s="28"/>
    </row>
    <row r="507" ht="14.25" customHeight="1">
      <c r="A507" s="26"/>
      <c r="B507" s="16"/>
      <c r="C507" s="28"/>
    </row>
    <row r="508" ht="14.25" customHeight="1">
      <c r="A508" s="26"/>
      <c r="B508" s="16"/>
      <c r="C508" s="28"/>
    </row>
    <row r="509" ht="14.25" customHeight="1">
      <c r="A509" s="26"/>
      <c r="B509" s="16"/>
      <c r="C509" s="28"/>
    </row>
    <row r="510" ht="14.25" customHeight="1">
      <c r="A510" s="26"/>
      <c r="B510" s="16"/>
      <c r="C510" s="28"/>
    </row>
    <row r="511" ht="14.25" customHeight="1">
      <c r="A511" s="26"/>
      <c r="B511" s="16"/>
      <c r="C511" s="28"/>
    </row>
    <row r="512" ht="14.25" customHeight="1">
      <c r="A512" s="26"/>
      <c r="B512" s="16"/>
      <c r="C512" s="28"/>
    </row>
    <row r="513" ht="14.25" customHeight="1">
      <c r="A513" s="26"/>
      <c r="B513" s="16"/>
      <c r="C513" s="28"/>
    </row>
    <row r="514" ht="14.25" customHeight="1">
      <c r="A514" s="26"/>
      <c r="B514" s="16"/>
      <c r="C514" s="28"/>
    </row>
    <row r="515" ht="14.25" customHeight="1">
      <c r="A515" s="26"/>
      <c r="B515" s="16"/>
      <c r="C515" s="28"/>
    </row>
    <row r="516" ht="14.25" customHeight="1">
      <c r="A516" s="26"/>
      <c r="B516" s="16"/>
      <c r="C516" s="28"/>
    </row>
    <row r="517" ht="14.25" customHeight="1">
      <c r="A517" s="26"/>
      <c r="B517" s="16"/>
      <c r="C517" s="28"/>
    </row>
    <row r="518" ht="14.25" customHeight="1">
      <c r="A518" s="26"/>
      <c r="B518" s="16"/>
      <c r="C518" s="28"/>
    </row>
    <row r="519" ht="14.25" customHeight="1">
      <c r="A519" s="26"/>
      <c r="B519" s="16"/>
      <c r="C519" s="28"/>
    </row>
    <row r="520" ht="14.25" customHeight="1">
      <c r="A520" s="26"/>
      <c r="B520" s="16"/>
      <c r="C520" s="28"/>
    </row>
    <row r="521" ht="14.25" customHeight="1">
      <c r="A521" s="26"/>
      <c r="B521" s="16"/>
      <c r="C521" s="28"/>
    </row>
    <row r="522" ht="14.25" customHeight="1">
      <c r="A522" s="26"/>
      <c r="B522" s="16"/>
      <c r="C522" s="28"/>
    </row>
    <row r="523" ht="14.25" customHeight="1">
      <c r="A523" s="26"/>
      <c r="B523" s="16"/>
      <c r="C523" s="28"/>
    </row>
    <row r="524" ht="14.25" customHeight="1">
      <c r="A524" s="26"/>
      <c r="B524" s="16"/>
      <c r="C524" s="28"/>
    </row>
    <row r="525" ht="14.25" customHeight="1">
      <c r="A525" s="26"/>
      <c r="B525" s="16"/>
      <c r="C525" s="28"/>
    </row>
    <row r="526" ht="14.25" customHeight="1">
      <c r="A526" s="26"/>
      <c r="B526" s="16"/>
      <c r="C526" s="28"/>
    </row>
    <row r="527" ht="14.25" customHeight="1">
      <c r="A527" s="26"/>
      <c r="B527" s="16"/>
      <c r="C527" s="28"/>
    </row>
    <row r="528" ht="14.25" customHeight="1">
      <c r="A528" s="26"/>
      <c r="B528" s="16"/>
      <c r="C528" s="28"/>
    </row>
    <row r="529" ht="14.25" customHeight="1">
      <c r="A529" s="26"/>
      <c r="B529" s="16"/>
      <c r="C529" s="28"/>
    </row>
    <row r="530" ht="14.25" customHeight="1">
      <c r="A530" s="26"/>
      <c r="B530" s="16"/>
      <c r="C530" s="28"/>
    </row>
    <row r="531" ht="14.25" customHeight="1">
      <c r="A531" s="26"/>
      <c r="B531" s="16"/>
      <c r="C531" s="28"/>
    </row>
    <row r="532" ht="14.25" customHeight="1">
      <c r="A532" s="26"/>
      <c r="B532" s="16"/>
      <c r="C532" s="28"/>
    </row>
    <row r="533" ht="14.25" customHeight="1">
      <c r="A533" s="26"/>
      <c r="B533" s="16"/>
      <c r="C533" s="28"/>
    </row>
    <row r="534" ht="14.25" customHeight="1">
      <c r="A534" s="26"/>
      <c r="B534" s="16"/>
      <c r="C534" s="28"/>
    </row>
    <row r="535" ht="14.25" customHeight="1">
      <c r="A535" s="26"/>
      <c r="B535" s="16"/>
      <c r="C535" s="28"/>
    </row>
    <row r="536" ht="14.25" customHeight="1">
      <c r="A536" s="26"/>
      <c r="B536" s="16"/>
      <c r="C536" s="28"/>
    </row>
    <row r="537" ht="14.25" customHeight="1">
      <c r="A537" s="26"/>
      <c r="B537" s="16"/>
      <c r="C537" s="28"/>
    </row>
    <row r="538" ht="14.25" customHeight="1">
      <c r="A538" s="26"/>
      <c r="B538" s="16"/>
      <c r="C538" s="28"/>
    </row>
    <row r="539" ht="14.25" customHeight="1">
      <c r="A539" s="26"/>
      <c r="B539" s="16"/>
      <c r="C539" s="28"/>
    </row>
    <row r="540" ht="14.25" customHeight="1">
      <c r="A540" s="26"/>
      <c r="B540" s="16"/>
      <c r="C540" s="28"/>
    </row>
    <row r="541" ht="14.25" customHeight="1">
      <c r="A541" s="26"/>
      <c r="B541" s="16"/>
      <c r="C541" s="28"/>
    </row>
    <row r="542" ht="14.25" customHeight="1">
      <c r="A542" s="26"/>
      <c r="B542" s="16"/>
      <c r="C542" s="28"/>
    </row>
    <row r="543" ht="14.25" customHeight="1">
      <c r="A543" s="26"/>
      <c r="B543" s="16"/>
      <c r="C543" s="28"/>
    </row>
    <row r="544" ht="14.25" customHeight="1">
      <c r="A544" s="26"/>
      <c r="B544" s="16"/>
      <c r="C544" s="28"/>
    </row>
    <row r="545" ht="14.25" customHeight="1">
      <c r="A545" s="26"/>
      <c r="B545" s="16"/>
      <c r="C545" s="28"/>
    </row>
    <row r="546" ht="14.25" customHeight="1">
      <c r="A546" s="26"/>
      <c r="B546" s="16"/>
      <c r="C546" s="28"/>
    </row>
    <row r="547" ht="14.25" customHeight="1">
      <c r="A547" s="26"/>
      <c r="B547" s="16"/>
      <c r="C547" s="28"/>
    </row>
    <row r="548" ht="14.25" customHeight="1">
      <c r="A548" s="26"/>
      <c r="B548" s="16"/>
      <c r="C548" s="28"/>
    </row>
    <row r="549" ht="14.25" customHeight="1">
      <c r="A549" s="26"/>
      <c r="B549" s="16"/>
      <c r="C549" s="28"/>
    </row>
    <row r="550" ht="14.25" customHeight="1">
      <c r="A550" s="26"/>
      <c r="B550" s="16"/>
      <c r="C550" s="28"/>
    </row>
    <row r="551" ht="14.25" customHeight="1">
      <c r="A551" s="26"/>
      <c r="B551" s="16"/>
      <c r="C551" s="28"/>
    </row>
    <row r="552" ht="14.25" customHeight="1">
      <c r="A552" s="26"/>
      <c r="B552" s="16"/>
      <c r="C552" s="28"/>
    </row>
    <row r="553" ht="14.25" customHeight="1">
      <c r="A553" s="26"/>
      <c r="B553" s="16"/>
      <c r="C553" s="28"/>
    </row>
    <row r="554" ht="14.25" customHeight="1">
      <c r="A554" s="26"/>
      <c r="B554" s="16"/>
      <c r="C554" s="28"/>
    </row>
    <row r="555" ht="14.25" customHeight="1">
      <c r="A555" s="26"/>
      <c r="B555" s="16"/>
      <c r="C555" s="28"/>
    </row>
    <row r="556" ht="14.25" customHeight="1">
      <c r="A556" s="26"/>
      <c r="B556" s="16"/>
      <c r="C556" s="28"/>
    </row>
    <row r="557" ht="14.25" customHeight="1">
      <c r="A557" s="26"/>
      <c r="B557" s="16"/>
      <c r="C557" s="28"/>
    </row>
    <row r="558" ht="14.25" customHeight="1">
      <c r="A558" s="26"/>
      <c r="B558" s="16"/>
      <c r="C558" s="28"/>
    </row>
    <row r="559" ht="14.25" customHeight="1">
      <c r="A559" s="26"/>
      <c r="B559" s="16"/>
      <c r="C559" s="28"/>
    </row>
    <row r="560" ht="14.25" customHeight="1">
      <c r="A560" s="26"/>
      <c r="B560" s="16"/>
      <c r="C560" s="28"/>
    </row>
    <row r="561" ht="14.25" customHeight="1">
      <c r="A561" s="26"/>
      <c r="B561" s="16"/>
      <c r="C561" s="28"/>
    </row>
    <row r="562" ht="14.25" customHeight="1">
      <c r="A562" s="26"/>
      <c r="B562" s="16"/>
      <c r="C562" s="28"/>
    </row>
    <row r="563" ht="14.25" customHeight="1">
      <c r="A563" s="26"/>
      <c r="B563" s="16"/>
      <c r="C563" s="28"/>
    </row>
    <row r="564" ht="14.25" customHeight="1">
      <c r="A564" s="26"/>
      <c r="B564" s="16"/>
      <c r="C564" s="28"/>
    </row>
    <row r="565" ht="14.25" customHeight="1">
      <c r="A565" s="26"/>
      <c r="B565" s="16"/>
      <c r="C565" s="28"/>
    </row>
    <row r="566" ht="14.25" customHeight="1">
      <c r="A566" s="26"/>
      <c r="B566" s="16"/>
      <c r="C566" s="28"/>
    </row>
    <row r="567" ht="14.25" customHeight="1">
      <c r="A567" s="26"/>
      <c r="B567" s="16"/>
      <c r="C567" s="28"/>
    </row>
    <row r="568" ht="14.25" customHeight="1">
      <c r="A568" s="26"/>
      <c r="B568" s="16"/>
      <c r="C568" s="28"/>
    </row>
    <row r="569" ht="14.25" customHeight="1">
      <c r="A569" s="26"/>
      <c r="B569" s="16"/>
      <c r="C569" s="28"/>
    </row>
    <row r="570" ht="14.25" customHeight="1">
      <c r="A570" s="26"/>
      <c r="B570" s="16"/>
      <c r="C570" s="28"/>
    </row>
    <row r="571" ht="14.25" customHeight="1">
      <c r="A571" s="26"/>
      <c r="B571" s="16"/>
      <c r="C571" s="28"/>
    </row>
    <row r="572" ht="14.25" customHeight="1">
      <c r="A572" s="26"/>
      <c r="B572" s="16"/>
      <c r="C572" s="28"/>
    </row>
    <row r="573" ht="14.25" customHeight="1">
      <c r="A573" s="26"/>
      <c r="B573" s="16"/>
      <c r="C573" s="28"/>
    </row>
    <row r="574" ht="14.25" customHeight="1">
      <c r="A574" s="26"/>
      <c r="B574" s="16"/>
      <c r="C574" s="28"/>
    </row>
    <row r="575" ht="14.25" customHeight="1">
      <c r="A575" s="26"/>
      <c r="B575" s="16"/>
      <c r="C575" s="28"/>
    </row>
    <row r="576" ht="14.25" customHeight="1">
      <c r="A576" s="26"/>
      <c r="B576" s="16"/>
      <c r="C576" s="28"/>
    </row>
    <row r="577" ht="14.25" customHeight="1">
      <c r="A577" s="26"/>
      <c r="B577" s="16"/>
      <c r="C577" s="28"/>
    </row>
    <row r="578" ht="14.25" customHeight="1">
      <c r="A578" s="26"/>
      <c r="B578" s="16"/>
      <c r="C578" s="28"/>
    </row>
    <row r="579" ht="14.25" customHeight="1">
      <c r="A579" s="26"/>
      <c r="B579" s="16"/>
      <c r="C579" s="28"/>
    </row>
    <row r="580" ht="14.25" customHeight="1">
      <c r="A580" s="26"/>
      <c r="B580" s="16"/>
      <c r="C580" s="28"/>
    </row>
    <row r="581" ht="14.25" customHeight="1">
      <c r="A581" s="26"/>
      <c r="B581" s="16"/>
      <c r="C581" s="28"/>
    </row>
    <row r="582" ht="14.25" customHeight="1">
      <c r="A582" s="26"/>
      <c r="B582" s="16"/>
      <c r="C582" s="28"/>
    </row>
    <row r="583" ht="14.25" customHeight="1">
      <c r="A583" s="26"/>
      <c r="B583" s="16"/>
      <c r="C583" s="28"/>
    </row>
    <row r="584" ht="14.25" customHeight="1">
      <c r="A584" s="26"/>
      <c r="B584" s="16"/>
      <c r="C584" s="28"/>
    </row>
    <row r="585" ht="14.25" customHeight="1">
      <c r="A585" s="26"/>
      <c r="B585" s="16"/>
      <c r="C585" s="28"/>
    </row>
    <row r="586" ht="14.25" customHeight="1">
      <c r="A586" s="26"/>
      <c r="B586" s="16"/>
      <c r="C586" s="28"/>
    </row>
    <row r="587" ht="14.25" customHeight="1">
      <c r="A587" s="26"/>
      <c r="B587" s="16"/>
      <c r="C587" s="28"/>
    </row>
    <row r="588" ht="14.25" customHeight="1">
      <c r="A588" s="26"/>
      <c r="B588" s="16"/>
      <c r="C588" s="28"/>
    </row>
    <row r="589" ht="14.25" customHeight="1">
      <c r="A589" s="26"/>
      <c r="B589" s="16"/>
      <c r="C589" s="28"/>
    </row>
    <row r="590" ht="14.25" customHeight="1">
      <c r="A590" s="26"/>
      <c r="B590" s="16"/>
      <c r="C590" s="28"/>
    </row>
    <row r="591" ht="14.25" customHeight="1">
      <c r="A591" s="26"/>
      <c r="B591" s="16"/>
      <c r="C591" s="28"/>
    </row>
    <row r="592" ht="14.25" customHeight="1">
      <c r="A592" s="26"/>
      <c r="B592" s="16"/>
      <c r="C592" s="28"/>
    </row>
    <row r="593" ht="14.25" customHeight="1">
      <c r="A593" s="26"/>
      <c r="B593" s="16"/>
      <c r="C593" s="28"/>
    </row>
    <row r="594" ht="14.25" customHeight="1">
      <c r="A594" s="26"/>
      <c r="B594" s="16"/>
      <c r="C594" s="28"/>
    </row>
    <row r="595" ht="14.25" customHeight="1">
      <c r="A595" s="26"/>
      <c r="B595" s="16"/>
      <c r="C595" s="28"/>
    </row>
    <row r="596" ht="14.25" customHeight="1">
      <c r="A596" s="26"/>
      <c r="B596" s="16"/>
      <c r="C596" s="28"/>
    </row>
    <row r="597" ht="14.25" customHeight="1">
      <c r="A597" s="26"/>
      <c r="B597" s="16"/>
      <c r="C597" s="28"/>
    </row>
    <row r="598" ht="14.25" customHeight="1">
      <c r="A598" s="26"/>
      <c r="B598" s="16"/>
      <c r="C598" s="28"/>
    </row>
    <row r="599" ht="14.25" customHeight="1">
      <c r="A599" s="26"/>
      <c r="B599" s="16"/>
      <c r="C599" s="28"/>
    </row>
    <row r="600" ht="14.25" customHeight="1">
      <c r="A600" s="26"/>
      <c r="B600" s="16"/>
      <c r="C600" s="28"/>
    </row>
    <row r="601" ht="14.25" customHeight="1">
      <c r="A601" s="26"/>
      <c r="B601" s="16"/>
      <c r="C601" s="28"/>
    </row>
    <row r="602" ht="14.25" customHeight="1">
      <c r="A602" s="26"/>
      <c r="B602" s="16"/>
      <c r="C602" s="28"/>
    </row>
    <row r="603" ht="14.25" customHeight="1">
      <c r="A603" s="26"/>
      <c r="B603" s="16"/>
      <c r="C603" s="28"/>
    </row>
    <row r="604" ht="14.25" customHeight="1">
      <c r="A604" s="26"/>
      <c r="B604" s="16"/>
      <c r="C604" s="28"/>
    </row>
    <row r="605" ht="14.25" customHeight="1">
      <c r="A605" s="26"/>
      <c r="B605" s="16"/>
      <c r="C605" s="28"/>
    </row>
    <row r="606" ht="14.25" customHeight="1">
      <c r="A606" s="26"/>
      <c r="B606" s="16"/>
      <c r="C606" s="28"/>
    </row>
    <row r="607" ht="14.25" customHeight="1">
      <c r="A607" s="26"/>
      <c r="B607" s="16"/>
      <c r="C607" s="28"/>
    </row>
    <row r="608" ht="14.25" customHeight="1">
      <c r="A608" s="26"/>
      <c r="B608" s="16"/>
      <c r="C608" s="28"/>
    </row>
    <row r="609" ht="14.25" customHeight="1">
      <c r="A609" s="26"/>
      <c r="B609" s="16"/>
      <c r="C609" s="28"/>
    </row>
    <row r="610" ht="14.25" customHeight="1">
      <c r="A610" s="26"/>
      <c r="B610" s="16"/>
      <c r="C610" s="28"/>
    </row>
    <row r="611" ht="14.25" customHeight="1">
      <c r="A611" s="26"/>
      <c r="B611" s="16"/>
      <c r="C611" s="28"/>
    </row>
    <row r="612" ht="14.25" customHeight="1">
      <c r="A612" s="26"/>
      <c r="B612" s="16"/>
      <c r="C612" s="28"/>
    </row>
    <row r="613" ht="14.25" customHeight="1">
      <c r="A613" s="26"/>
      <c r="B613" s="16"/>
      <c r="C613" s="28"/>
    </row>
    <row r="614" ht="14.25" customHeight="1">
      <c r="A614" s="26"/>
      <c r="B614" s="16"/>
      <c r="C614" s="28"/>
    </row>
    <row r="615" ht="14.25" customHeight="1">
      <c r="A615" s="26"/>
      <c r="B615" s="16"/>
      <c r="C615" s="28"/>
    </row>
    <row r="616" ht="14.25" customHeight="1">
      <c r="A616" s="26"/>
      <c r="B616" s="16"/>
      <c r="C616" s="28"/>
    </row>
    <row r="617" ht="14.25" customHeight="1">
      <c r="A617" s="26"/>
      <c r="B617" s="16"/>
      <c r="C617" s="28"/>
    </row>
    <row r="618" ht="14.25" customHeight="1">
      <c r="A618" s="26"/>
      <c r="B618" s="16"/>
      <c r="C618" s="28"/>
    </row>
    <row r="619" ht="14.25" customHeight="1">
      <c r="A619" s="26"/>
      <c r="B619" s="16"/>
      <c r="C619" s="28"/>
    </row>
    <row r="620" ht="14.25" customHeight="1">
      <c r="A620" s="26"/>
      <c r="B620" s="16"/>
      <c r="C620" s="28"/>
    </row>
    <row r="621" ht="14.25" customHeight="1">
      <c r="A621" s="26"/>
      <c r="B621" s="16"/>
      <c r="C621" s="28"/>
    </row>
    <row r="622" ht="14.25" customHeight="1">
      <c r="A622" s="26"/>
      <c r="B622" s="16"/>
      <c r="C622" s="28"/>
    </row>
    <row r="623" ht="14.25" customHeight="1">
      <c r="A623" s="26"/>
      <c r="B623" s="16"/>
      <c r="C623" s="28"/>
    </row>
    <row r="624" ht="14.25" customHeight="1">
      <c r="A624" s="26"/>
      <c r="B624" s="16"/>
      <c r="C624" s="28"/>
    </row>
    <row r="625" ht="14.25" customHeight="1">
      <c r="A625" s="26"/>
      <c r="B625" s="16"/>
      <c r="C625" s="28"/>
    </row>
    <row r="626" ht="14.25" customHeight="1">
      <c r="A626" s="26"/>
      <c r="B626" s="16"/>
      <c r="C626" s="28"/>
    </row>
    <row r="627" ht="14.25" customHeight="1">
      <c r="A627" s="26"/>
      <c r="B627" s="16"/>
      <c r="C627" s="28"/>
    </row>
    <row r="628" ht="14.25" customHeight="1">
      <c r="A628" s="26"/>
      <c r="B628" s="16"/>
      <c r="C628" s="28"/>
    </row>
    <row r="629" ht="14.25" customHeight="1">
      <c r="A629" s="26"/>
      <c r="B629" s="16"/>
      <c r="C629" s="28"/>
    </row>
    <row r="630" ht="14.25" customHeight="1">
      <c r="A630" s="26"/>
      <c r="B630" s="16"/>
      <c r="C630" s="28"/>
    </row>
    <row r="631" ht="14.25" customHeight="1">
      <c r="A631" s="26"/>
      <c r="B631" s="16"/>
      <c r="C631" s="28"/>
    </row>
    <row r="632" ht="14.25" customHeight="1">
      <c r="A632" s="26"/>
      <c r="B632" s="16"/>
      <c r="C632" s="28"/>
    </row>
    <row r="633" ht="14.25" customHeight="1">
      <c r="A633" s="26"/>
      <c r="B633" s="16"/>
      <c r="C633" s="28"/>
    </row>
    <row r="634" ht="14.25" customHeight="1">
      <c r="A634" s="26"/>
      <c r="B634" s="16"/>
      <c r="C634" s="28"/>
    </row>
    <row r="635" ht="14.25" customHeight="1">
      <c r="A635" s="26"/>
      <c r="B635" s="16"/>
      <c r="C635" s="28"/>
    </row>
    <row r="636" ht="14.25" customHeight="1">
      <c r="A636" s="26"/>
      <c r="B636" s="16"/>
      <c r="C636" s="28"/>
    </row>
    <row r="637" ht="14.25" customHeight="1">
      <c r="A637" s="26"/>
      <c r="B637" s="16"/>
      <c r="C637" s="28"/>
    </row>
    <row r="638" ht="14.25" customHeight="1">
      <c r="A638" s="26"/>
      <c r="B638" s="16"/>
      <c r="C638" s="28"/>
    </row>
    <row r="639" ht="14.25" customHeight="1">
      <c r="A639" s="26"/>
      <c r="B639" s="16"/>
      <c r="C639" s="28"/>
    </row>
    <row r="640" ht="14.25" customHeight="1">
      <c r="A640" s="26"/>
      <c r="B640" s="16"/>
      <c r="C640" s="28"/>
    </row>
    <row r="641" ht="14.25" customHeight="1">
      <c r="A641" s="26"/>
      <c r="B641" s="16"/>
      <c r="C641" s="28"/>
    </row>
    <row r="642" ht="14.25" customHeight="1">
      <c r="A642" s="26"/>
      <c r="B642" s="16"/>
      <c r="C642" s="28"/>
    </row>
    <row r="643" ht="14.25" customHeight="1">
      <c r="A643" s="26"/>
      <c r="B643" s="16"/>
      <c r="C643" s="28"/>
    </row>
    <row r="644" ht="14.25" customHeight="1">
      <c r="A644" s="26"/>
      <c r="B644" s="16"/>
      <c r="C644" s="28"/>
    </row>
    <row r="645" ht="14.25" customHeight="1">
      <c r="A645" s="26"/>
      <c r="B645" s="16"/>
      <c r="C645" s="28"/>
    </row>
    <row r="646" ht="14.25" customHeight="1">
      <c r="A646" s="26"/>
      <c r="B646" s="16"/>
      <c r="C646" s="28"/>
    </row>
    <row r="647" ht="14.25" customHeight="1">
      <c r="A647" s="26"/>
      <c r="B647" s="16"/>
      <c r="C647" s="28"/>
    </row>
    <row r="648" ht="14.25" customHeight="1">
      <c r="A648" s="26"/>
      <c r="B648" s="16"/>
      <c r="C648" s="28"/>
    </row>
    <row r="649" ht="14.25" customHeight="1">
      <c r="A649" s="26"/>
      <c r="B649" s="16"/>
      <c r="C649" s="28"/>
    </row>
    <row r="650" ht="14.25" customHeight="1">
      <c r="A650" s="26"/>
      <c r="B650" s="16"/>
      <c r="C650" s="28"/>
    </row>
    <row r="651" ht="14.25" customHeight="1">
      <c r="A651" s="26"/>
      <c r="B651" s="16"/>
      <c r="C651" s="28"/>
    </row>
    <row r="652" ht="14.25" customHeight="1">
      <c r="A652" s="26"/>
      <c r="B652" s="16"/>
      <c r="C652" s="28"/>
    </row>
    <row r="653" ht="14.25" customHeight="1">
      <c r="A653" s="26"/>
      <c r="B653" s="16"/>
      <c r="C653" s="28"/>
    </row>
    <row r="654" ht="14.25" customHeight="1">
      <c r="A654" s="26"/>
      <c r="B654" s="16"/>
      <c r="C654" s="28"/>
    </row>
    <row r="655" ht="14.25" customHeight="1">
      <c r="A655" s="26"/>
      <c r="B655" s="16"/>
      <c r="C655" s="28"/>
    </row>
    <row r="656" ht="14.25" customHeight="1">
      <c r="A656" s="26"/>
      <c r="B656" s="16"/>
      <c r="C656" s="28"/>
    </row>
    <row r="657" ht="14.25" customHeight="1">
      <c r="A657" s="26"/>
      <c r="B657" s="16"/>
      <c r="C657" s="28"/>
    </row>
    <row r="658" ht="14.25" customHeight="1">
      <c r="A658" s="26"/>
      <c r="B658" s="16"/>
      <c r="C658" s="28"/>
    </row>
    <row r="659" ht="14.25" customHeight="1">
      <c r="A659" s="26"/>
      <c r="B659" s="16"/>
      <c r="C659" s="28"/>
    </row>
    <row r="660" ht="14.25" customHeight="1">
      <c r="A660" s="26"/>
      <c r="B660" s="16"/>
      <c r="C660" s="28"/>
    </row>
    <row r="661" ht="14.25" customHeight="1">
      <c r="A661" s="26"/>
      <c r="B661" s="16"/>
      <c r="C661" s="28"/>
    </row>
    <row r="662" ht="14.25" customHeight="1">
      <c r="A662" s="26"/>
      <c r="B662" s="16"/>
      <c r="C662" s="28"/>
    </row>
    <row r="663" ht="14.25" customHeight="1">
      <c r="A663" s="26"/>
      <c r="B663" s="16"/>
      <c r="C663" s="28"/>
    </row>
    <row r="664" ht="14.25" customHeight="1">
      <c r="A664" s="26"/>
      <c r="B664" s="16"/>
      <c r="C664" s="28"/>
    </row>
    <row r="665" ht="14.25" customHeight="1">
      <c r="A665" s="26"/>
      <c r="B665" s="16"/>
      <c r="C665" s="28"/>
    </row>
    <row r="666" ht="14.25" customHeight="1">
      <c r="A666" s="26"/>
      <c r="B666" s="16"/>
      <c r="C666" s="28"/>
    </row>
    <row r="667" ht="14.25" customHeight="1">
      <c r="A667" s="26"/>
      <c r="B667" s="16"/>
      <c r="C667" s="28"/>
    </row>
    <row r="668" ht="14.25" customHeight="1">
      <c r="A668" s="26"/>
      <c r="B668" s="16"/>
      <c r="C668" s="28"/>
    </row>
    <row r="669" ht="14.25" customHeight="1">
      <c r="A669" s="26"/>
      <c r="B669" s="16"/>
      <c r="C669" s="28"/>
    </row>
    <row r="670" ht="14.25" customHeight="1">
      <c r="A670" s="26"/>
      <c r="B670" s="16"/>
      <c r="C670" s="28"/>
    </row>
    <row r="671" ht="14.25" customHeight="1">
      <c r="A671" s="26"/>
      <c r="B671" s="16"/>
      <c r="C671" s="28"/>
    </row>
    <row r="672" ht="14.25" customHeight="1">
      <c r="A672" s="26"/>
      <c r="B672" s="16"/>
      <c r="C672" s="28"/>
    </row>
    <row r="673" ht="14.25" customHeight="1">
      <c r="A673" s="26"/>
      <c r="B673" s="16"/>
      <c r="C673" s="28"/>
    </row>
    <row r="674" ht="14.25" customHeight="1">
      <c r="A674" s="26"/>
      <c r="B674" s="16"/>
      <c r="C674" s="28"/>
    </row>
    <row r="675" ht="14.25" customHeight="1">
      <c r="A675" s="26"/>
      <c r="B675" s="16"/>
      <c r="C675" s="28"/>
    </row>
    <row r="676" ht="14.25" customHeight="1">
      <c r="A676" s="26"/>
      <c r="B676" s="16"/>
      <c r="C676" s="28"/>
    </row>
    <row r="677" ht="14.25" customHeight="1">
      <c r="A677" s="26"/>
      <c r="B677" s="16"/>
      <c r="C677" s="28"/>
    </row>
    <row r="678" ht="14.25" customHeight="1">
      <c r="A678" s="26"/>
      <c r="B678" s="16"/>
      <c r="C678" s="28"/>
    </row>
    <row r="679" ht="14.25" customHeight="1">
      <c r="A679" s="26"/>
      <c r="B679" s="16"/>
      <c r="C679" s="28"/>
    </row>
    <row r="680" ht="14.25" customHeight="1">
      <c r="A680" s="26"/>
      <c r="B680" s="16"/>
      <c r="C680" s="28"/>
    </row>
    <row r="681" ht="14.25" customHeight="1">
      <c r="A681" s="26"/>
      <c r="B681" s="16"/>
      <c r="C681" s="28"/>
    </row>
    <row r="682" ht="14.25" customHeight="1">
      <c r="A682" s="26"/>
      <c r="B682" s="16"/>
      <c r="C682" s="28"/>
    </row>
    <row r="683" ht="14.25" customHeight="1">
      <c r="A683" s="26"/>
      <c r="B683" s="16"/>
      <c r="C683" s="28"/>
    </row>
    <row r="684" ht="14.25" customHeight="1">
      <c r="A684" s="26"/>
      <c r="B684" s="16"/>
      <c r="C684" s="28"/>
    </row>
    <row r="685" ht="14.25" customHeight="1">
      <c r="A685" s="26"/>
      <c r="B685" s="16"/>
      <c r="C685" s="28"/>
    </row>
    <row r="686" ht="14.25" customHeight="1">
      <c r="A686" s="26"/>
      <c r="B686" s="16"/>
      <c r="C686" s="28"/>
    </row>
    <row r="687" ht="14.25" customHeight="1">
      <c r="A687" s="26"/>
      <c r="B687" s="16"/>
      <c r="C687" s="28"/>
    </row>
    <row r="688" ht="14.25" customHeight="1">
      <c r="A688" s="26"/>
      <c r="B688" s="16"/>
      <c r="C688" s="28"/>
    </row>
    <row r="689" ht="14.25" customHeight="1">
      <c r="A689" s="26"/>
      <c r="B689" s="16"/>
      <c r="C689" s="28"/>
    </row>
    <row r="690" ht="14.25" customHeight="1">
      <c r="A690" s="26"/>
      <c r="B690" s="16"/>
      <c r="C690" s="28"/>
    </row>
    <row r="691" ht="14.25" customHeight="1">
      <c r="A691" s="26"/>
      <c r="B691" s="16"/>
      <c r="C691" s="28"/>
    </row>
    <row r="692" ht="14.25" customHeight="1">
      <c r="A692" s="26"/>
      <c r="B692" s="16"/>
      <c r="C692" s="28"/>
    </row>
    <row r="693" ht="14.25" customHeight="1">
      <c r="A693" s="26"/>
      <c r="B693" s="16"/>
      <c r="C693" s="28"/>
    </row>
    <row r="694" ht="14.25" customHeight="1">
      <c r="A694" s="26"/>
      <c r="B694" s="16"/>
      <c r="C694" s="28"/>
    </row>
    <row r="695" ht="14.25" customHeight="1">
      <c r="A695" s="26"/>
      <c r="B695" s="16"/>
      <c r="C695" s="28"/>
    </row>
    <row r="696" ht="14.25" customHeight="1">
      <c r="A696" s="26"/>
      <c r="B696" s="16"/>
      <c r="C696" s="28"/>
    </row>
    <row r="697" ht="14.25" customHeight="1">
      <c r="A697" s="26"/>
      <c r="B697" s="16"/>
      <c r="C697" s="28"/>
    </row>
    <row r="698" ht="14.25" customHeight="1">
      <c r="A698" s="26"/>
      <c r="B698" s="16"/>
      <c r="C698" s="28"/>
    </row>
    <row r="699" ht="14.25" customHeight="1">
      <c r="A699" s="26"/>
      <c r="B699" s="16"/>
      <c r="C699" s="28"/>
    </row>
    <row r="700" ht="14.25" customHeight="1">
      <c r="A700" s="26"/>
      <c r="B700" s="16"/>
      <c r="C700" s="28"/>
    </row>
    <row r="701" ht="14.25" customHeight="1">
      <c r="A701" s="26"/>
      <c r="B701" s="16"/>
      <c r="C701" s="28"/>
    </row>
    <row r="702" ht="14.25" customHeight="1">
      <c r="A702" s="26"/>
      <c r="B702" s="16"/>
      <c r="C702" s="28"/>
    </row>
    <row r="703" ht="14.25" customHeight="1">
      <c r="A703" s="26"/>
      <c r="B703" s="16"/>
      <c r="C703" s="28"/>
    </row>
    <row r="704" ht="14.25" customHeight="1">
      <c r="A704" s="26"/>
      <c r="B704" s="16"/>
      <c r="C704" s="28"/>
    </row>
    <row r="705" ht="14.25" customHeight="1">
      <c r="A705" s="26"/>
      <c r="B705" s="16"/>
      <c r="C705" s="28"/>
    </row>
    <row r="706" ht="14.25" customHeight="1">
      <c r="A706" s="26"/>
      <c r="B706" s="16"/>
      <c r="C706" s="28"/>
    </row>
    <row r="707" ht="14.25" customHeight="1">
      <c r="A707" s="26"/>
      <c r="B707" s="16"/>
      <c r="C707" s="28"/>
    </row>
    <row r="708" ht="14.25" customHeight="1">
      <c r="A708" s="26"/>
      <c r="B708" s="16"/>
      <c r="C708" s="28"/>
    </row>
    <row r="709" ht="14.25" customHeight="1">
      <c r="A709" s="26"/>
      <c r="B709" s="16"/>
      <c r="C709" s="28"/>
    </row>
    <row r="710" ht="14.25" customHeight="1">
      <c r="A710" s="26"/>
      <c r="B710" s="16"/>
      <c r="C710" s="28"/>
    </row>
    <row r="711" ht="14.25" customHeight="1">
      <c r="A711" s="26"/>
      <c r="B711" s="16"/>
      <c r="C711" s="28"/>
    </row>
    <row r="712" ht="14.25" customHeight="1">
      <c r="A712" s="26"/>
      <c r="B712" s="16"/>
      <c r="C712" s="28"/>
    </row>
    <row r="713" ht="14.25" customHeight="1">
      <c r="A713" s="26"/>
      <c r="B713" s="16"/>
      <c r="C713" s="28"/>
    </row>
    <row r="714" ht="14.25" customHeight="1">
      <c r="A714" s="26"/>
      <c r="B714" s="16"/>
      <c r="C714" s="28"/>
    </row>
    <row r="715" ht="14.25" customHeight="1">
      <c r="A715" s="26"/>
      <c r="B715" s="16"/>
      <c r="C715" s="28"/>
    </row>
    <row r="716" ht="14.25" customHeight="1">
      <c r="A716" s="26"/>
      <c r="B716" s="16"/>
      <c r="C716" s="28"/>
    </row>
    <row r="717" ht="14.25" customHeight="1">
      <c r="A717" s="26"/>
      <c r="B717" s="16"/>
      <c r="C717" s="28"/>
    </row>
    <row r="718" ht="14.25" customHeight="1">
      <c r="A718" s="26"/>
      <c r="B718" s="16"/>
      <c r="C718" s="28"/>
    </row>
    <row r="719" ht="14.25" customHeight="1">
      <c r="A719" s="26"/>
      <c r="B719" s="16"/>
      <c r="C719" s="28"/>
    </row>
    <row r="720" ht="14.25" customHeight="1">
      <c r="A720" s="26"/>
      <c r="B720" s="16"/>
      <c r="C720" s="28"/>
    </row>
    <row r="721" ht="14.25" customHeight="1">
      <c r="A721" s="26"/>
      <c r="B721" s="16"/>
      <c r="C721" s="28"/>
    </row>
    <row r="722" ht="14.25" customHeight="1">
      <c r="A722" s="26"/>
      <c r="B722" s="16"/>
      <c r="C722" s="28"/>
    </row>
    <row r="723" ht="14.25" customHeight="1">
      <c r="A723" s="26"/>
      <c r="B723" s="16"/>
      <c r="C723" s="28"/>
    </row>
    <row r="724" ht="14.25" customHeight="1">
      <c r="A724" s="26"/>
      <c r="B724" s="16"/>
      <c r="C724" s="28"/>
    </row>
    <row r="725" ht="14.25" customHeight="1">
      <c r="A725" s="26"/>
      <c r="B725" s="16"/>
      <c r="C725" s="28"/>
    </row>
    <row r="726" ht="14.25" customHeight="1">
      <c r="A726" s="26"/>
      <c r="B726" s="16"/>
      <c r="C726" s="28"/>
    </row>
    <row r="727" ht="14.25" customHeight="1">
      <c r="A727" s="26"/>
      <c r="B727" s="16"/>
      <c r="C727" s="28"/>
    </row>
    <row r="728" ht="14.25" customHeight="1">
      <c r="A728" s="26"/>
      <c r="B728" s="16"/>
      <c r="C728" s="28"/>
    </row>
    <row r="729" ht="14.25" customHeight="1">
      <c r="A729" s="26"/>
      <c r="B729" s="16"/>
      <c r="C729" s="28"/>
    </row>
    <row r="730" ht="14.25" customHeight="1">
      <c r="A730" s="26"/>
      <c r="B730" s="16"/>
      <c r="C730" s="28"/>
    </row>
    <row r="731" ht="14.25" customHeight="1">
      <c r="A731" s="26"/>
      <c r="B731" s="16"/>
      <c r="C731" s="28"/>
    </row>
    <row r="732" ht="14.25" customHeight="1">
      <c r="A732" s="26"/>
      <c r="B732" s="16"/>
      <c r="C732" s="28"/>
    </row>
    <row r="733" ht="14.25" customHeight="1">
      <c r="A733" s="26"/>
      <c r="B733" s="16"/>
      <c r="C733" s="28"/>
    </row>
    <row r="734" ht="14.25" customHeight="1">
      <c r="A734" s="26"/>
      <c r="B734" s="16"/>
      <c r="C734" s="28"/>
    </row>
    <row r="735" ht="14.25" customHeight="1">
      <c r="A735" s="26"/>
      <c r="B735" s="16"/>
      <c r="C735" s="28"/>
    </row>
    <row r="736" ht="14.25" customHeight="1">
      <c r="A736" s="26"/>
      <c r="B736" s="16"/>
      <c r="C736" s="28"/>
    </row>
    <row r="737" ht="14.25" customHeight="1">
      <c r="A737" s="26"/>
      <c r="B737" s="16"/>
      <c r="C737" s="28"/>
    </row>
    <row r="738" ht="14.25" customHeight="1">
      <c r="A738" s="26"/>
      <c r="B738" s="16"/>
      <c r="C738" s="28"/>
    </row>
    <row r="739" ht="14.25" customHeight="1">
      <c r="A739" s="26"/>
      <c r="B739" s="16"/>
      <c r="C739" s="28"/>
    </row>
    <row r="740" ht="14.25" customHeight="1">
      <c r="A740" s="26"/>
      <c r="B740" s="16"/>
      <c r="C740" s="28"/>
    </row>
    <row r="741" ht="14.25" customHeight="1">
      <c r="A741" s="26"/>
      <c r="B741" s="16"/>
      <c r="C741" s="28"/>
    </row>
    <row r="742" ht="14.25" customHeight="1">
      <c r="A742" s="26"/>
      <c r="B742" s="16"/>
      <c r="C742" s="28"/>
    </row>
    <row r="743" ht="14.25" customHeight="1">
      <c r="A743" s="26"/>
      <c r="B743" s="16"/>
      <c r="C743" s="28"/>
    </row>
    <row r="744" ht="14.25" customHeight="1">
      <c r="A744" s="26"/>
      <c r="B744" s="16"/>
      <c r="C744" s="28"/>
    </row>
    <row r="745" ht="14.25" customHeight="1">
      <c r="A745" s="26"/>
      <c r="B745" s="16"/>
      <c r="C745" s="28"/>
    </row>
    <row r="746" ht="14.25" customHeight="1">
      <c r="A746" s="26"/>
      <c r="B746" s="16"/>
      <c r="C746" s="28"/>
    </row>
    <row r="747" ht="14.25" customHeight="1">
      <c r="A747" s="26"/>
      <c r="B747" s="16"/>
      <c r="C747" s="28"/>
    </row>
    <row r="748" ht="14.25" customHeight="1">
      <c r="A748" s="26"/>
      <c r="B748" s="16"/>
      <c r="C748" s="28"/>
    </row>
    <row r="749" ht="14.25" customHeight="1">
      <c r="A749" s="26"/>
      <c r="B749" s="16"/>
      <c r="C749" s="28"/>
    </row>
    <row r="750" ht="14.25" customHeight="1">
      <c r="A750" s="26"/>
      <c r="B750" s="16"/>
      <c r="C750" s="28"/>
    </row>
    <row r="751" ht="14.25" customHeight="1">
      <c r="A751" s="26"/>
      <c r="B751" s="16"/>
      <c r="C751" s="28"/>
    </row>
    <row r="752" ht="14.25" customHeight="1">
      <c r="A752" s="26"/>
      <c r="B752" s="16"/>
      <c r="C752" s="28"/>
    </row>
    <row r="753" ht="14.25" customHeight="1">
      <c r="A753" s="26"/>
      <c r="B753" s="16"/>
      <c r="C753" s="28"/>
    </row>
    <row r="754" ht="14.25" customHeight="1">
      <c r="A754" s="26"/>
      <c r="B754" s="16"/>
      <c r="C754" s="28"/>
    </row>
    <row r="755" ht="14.25" customHeight="1">
      <c r="A755" s="26"/>
      <c r="B755" s="16"/>
      <c r="C755" s="28"/>
    </row>
    <row r="756" ht="14.25" customHeight="1">
      <c r="A756" s="26"/>
      <c r="B756" s="16"/>
      <c r="C756" s="28"/>
    </row>
    <row r="757" ht="14.25" customHeight="1">
      <c r="A757" s="26"/>
      <c r="B757" s="16"/>
      <c r="C757" s="28"/>
    </row>
    <row r="758" ht="14.25" customHeight="1">
      <c r="A758" s="26"/>
      <c r="B758" s="16"/>
      <c r="C758" s="28"/>
    </row>
    <row r="759" ht="14.25" customHeight="1">
      <c r="A759" s="26"/>
      <c r="B759" s="16"/>
      <c r="C759" s="28"/>
    </row>
    <row r="760" ht="14.25" customHeight="1">
      <c r="A760" s="26"/>
      <c r="B760" s="16"/>
      <c r="C760" s="28"/>
    </row>
    <row r="761" ht="14.25" customHeight="1">
      <c r="A761" s="26"/>
      <c r="B761" s="16"/>
      <c r="C761" s="28"/>
    </row>
    <row r="762" ht="14.25" customHeight="1">
      <c r="A762" s="26"/>
      <c r="B762" s="16"/>
      <c r="C762" s="28"/>
    </row>
    <row r="763" ht="14.25" customHeight="1">
      <c r="A763" s="26"/>
      <c r="B763" s="16"/>
      <c r="C763" s="28"/>
    </row>
    <row r="764" ht="14.25" customHeight="1">
      <c r="A764" s="26"/>
      <c r="B764" s="16"/>
      <c r="C764" s="28"/>
    </row>
    <row r="765" ht="14.25" customHeight="1">
      <c r="A765" s="26"/>
      <c r="B765" s="16"/>
      <c r="C765" s="28"/>
    </row>
    <row r="766" ht="14.25" customHeight="1">
      <c r="A766" s="26"/>
      <c r="B766" s="16"/>
      <c r="C766" s="28"/>
    </row>
    <row r="767" ht="14.25" customHeight="1">
      <c r="A767" s="26"/>
      <c r="B767" s="16"/>
      <c r="C767" s="28"/>
    </row>
    <row r="768" ht="14.25" customHeight="1">
      <c r="A768" s="26"/>
      <c r="B768" s="16"/>
      <c r="C768" s="28"/>
    </row>
    <row r="769" ht="14.25" customHeight="1">
      <c r="A769" s="26"/>
      <c r="B769" s="16"/>
      <c r="C769" s="28"/>
    </row>
    <row r="770" ht="14.25" customHeight="1">
      <c r="A770" s="26"/>
      <c r="B770" s="16"/>
      <c r="C770" s="28"/>
    </row>
    <row r="771" ht="14.25" customHeight="1">
      <c r="A771" s="26"/>
      <c r="B771" s="16"/>
      <c r="C771" s="28"/>
    </row>
    <row r="772" ht="14.25" customHeight="1">
      <c r="A772" s="26"/>
      <c r="B772" s="16"/>
      <c r="C772" s="28"/>
    </row>
    <row r="773" ht="14.25" customHeight="1">
      <c r="A773" s="26"/>
      <c r="B773" s="16"/>
      <c r="C773" s="28"/>
    </row>
    <row r="774" ht="14.25" customHeight="1">
      <c r="A774" s="26"/>
      <c r="B774" s="16"/>
      <c r="C774" s="28"/>
    </row>
    <row r="775" ht="14.25" customHeight="1">
      <c r="A775" s="26"/>
      <c r="B775" s="16"/>
      <c r="C775" s="28"/>
    </row>
    <row r="776" ht="14.25" customHeight="1">
      <c r="A776" s="26"/>
      <c r="B776" s="16"/>
      <c r="C776" s="28"/>
    </row>
    <row r="777" ht="14.25" customHeight="1">
      <c r="A777" s="26"/>
      <c r="B777" s="16"/>
      <c r="C777" s="28"/>
    </row>
    <row r="778" ht="14.25" customHeight="1">
      <c r="A778" s="26"/>
      <c r="B778" s="16"/>
      <c r="C778" s="28"/>
    </row>
    <row r="779" ht="14.25" customHeight="1">
      <c r="A779" s="26"/>
      <c r="B779" s="16"/>
      <c r="C779" s="28"/>
    </row>
    <row r="780" ht="14.25" customHeight="1">
      <c r="A780" s="26"/>
      <c r="B780" s="16"/>
      <c r="C780" s="28"/>
    </row>
    <row r="781" ht="14.25" customHeight="1">
      <c r="A781" s="26"/>
      <c r="B781" s="16"/>
      <c r="C781" s="28"/>
    </row>
    <row r="782" ht="14.25" customHeight="1">
      <c r="A782" s="26"/>
      <c r="B782" s="16"/>
      <c r="C782" s="28"/>
    </row>
    <row r="783" ht="14.25" customHeight="1">
      <c r="A783" s="26"/>
      <c r="B783" s="16"/>
      <c r="C783" s="28"/>
    </row>
    <row r="784" ht="14.25" customHeight="1">
      <c r="A784" s="26"/>
      <c r="B784" s="16"/>
      <c r="C784" s="28"/>
    </row>
    <row r="785" ht="14.25" customHeight="1">
      <c r="A785" s="26"/>
      <c r="B785" s="16"/>
      <c r="C785" s="28"/>
    </row>
    <row r="786" ht="14.25" customHeight="1">
      <c r="A786" s="26"/>
      <c r="B786" s="16"/>
      <c r="C786" s="28"/>
    </row>
    <row r="787" ht="14.25" customHeight="1">
      <c r="A787" s="26"/>
      <c r="B787" s="16"/>
      <c r="C787" s="28"/>
    </row>
    <row r="788" ht="14.25" customHeight="1">
      <c r="A788" s="26"/>
      <c r="B788" s="16"/>
      <c r="C788" s="28"/>
    </row>
    <row r="789" ht="14.25" customHeight="1">
      <c r="A789" s="26"/>
      <c r="B789" s="16"/>
      <c r="C789" s="28"/>
    </row>
    <row r="790" ht="14.25" customHeight="1">
      <c r="A790" s="26"/>
      <c r="B790" s="16"/>
      <c r="C790" s="28"/>
    </row>
    <row r="791" ht="14.25" customHeight="1">
      <c r="A791" s="26"/>
      <c r="B791" s="16"/>
      <c r="C791" s="28"/>
    </row>
    <row r="792" ht="14.25" customHeight="1">
      <c r="A792" s="26"/>
      <c r="B792" s="16"/>
      <c r="C792" s="28"/>
    </row>
    <row r="793" ht="14.25" customHeight="1">
      <c r="A793" s="26"/>
      <c r="B793" s="16"/>
      <c r="C793" s="28"/>
    </row>
    <row r="794" ht="14.25" customHeight="1">
      <c r="A794" s="26"/>
      <c r="B794" s="16"/>
      <c r="C794" s="28"/>
    </row>
    <row r="795" ht="14.25" customHeight="1">
      <c r="A795" s="26"/>
      <c r="B795" s="16"/>
      <c r="C795" s="28"/>
    </row>
    <row r="796" ht="14.25" customHeight="1">
      <c r="A796" s="26"/>
      <c r="B796" s="16"/>
      <c r="C796" s="28"/>
    </row>
    <row r="797" ht="14.25" customHeight="1">
      <c r="A797" s="26"/>
      <c r="B797" s="16"/>
      <c r="C797" s="28"/>
    </row>
    <row r="798" ht="14.25" customHeight="1">
      <c r="A798" s="26"/>
      <c r="B798" s="16"/>
      <c r="C798" s="28"/>
    </row>
    <row r="799" ht="14.25" customHeight="1">
      <c r="A799" s="26"/>
      <c r="B799" s="16"/>
      <c r="C799" s="28"/>
    </row>
    <row r="800" ht="14.25" customHeight="1">
      <c r="A800" s="26"/>
      <c r="B800" s="16"/>
      <c r="C800" s="28"/>
    </row>
    <row r="801" ht="14.25" customHeight="1">
      <c r="A801" s="26"/>
      <c r="B801" s="16"/>
      <c r="C801" s="28"/>
    </row>
    <row r="802" ht="14.25" customHeight="1">
      <c r="A802" s="26"/>
      <c r="B802" s="16"/>
      <c r="C802" s="28"/>
    </row>
    <row r="803" ht="14.25" customHeight="1">
      <c r="A803" s="26"/>
      <c r="B803" s="16"/>
      <c r="C803" s="28"/>
    </row>
    <row r="804" ht="14.25" customHeight="1">
      <c r="A804" s="26"/>
      <c r="B804" s="16"/>
      <c r="C804" s="28"/>
    </row>
    <row r="805" ht="14.25" customHeight="1">
      <c r="A805" s="26"/>
      <c r="B805" s="16"/>
      <c r="C805" s="28"/>
    </row>
    <row r="806" ht="14.25" customHeight="1">
      <c r="A806" s="26"/>
      <c r="B806" s="16"/>
      <c r="C806" s="28"/>
    </row>
    <row r="807" ht="14.25" customHeight="1">
      <c r="A807" s="26"/>
      <c r="B807" s="16"/>
      <c r="C807" s="28"/>
    </row>
    <row r="808" ht="14.25" customHeight="1">
      <c r="A808" s="26"/>
      <c r="B808" s="16"/>
      <c r="C808" s="28"/>
    </row>
    <row r="809" ht="14.25" customHeight="1">
      <c r="A809" s="26"/>
      <c r="B809" s="16"/>
      <c r="C809" s="28"/>
    </row>
    <row r="810" ht="14.25" customHeight="1">
      <c r="A810" s="26"/>
      <c r="B810" s="16"/>
      <c r="C810" s="28"/>
    </row>
    <row r="811" ht="14.25" customHeight="1">
      <c r="A811" s="26"/>
      <c r="B811" s="16"/>
      <c r="C811" s="28"/>
    </row>
    <row r="812" ht="14.25" customHeight="1">
      <c r="A812" s="26"/>
      <c r="B812" s="16"/>
      <c r="C812" s="28"/>
    </row>
    <row r="813" ht="14.25" customHeight="1">
      <c r="A813" s="26"/>
      <c r="B813" s="16"/>
      <c r="C813" s="28"/>
    </row>
    <row r="814" ht="14.25" customHeight="1">
      <c r="A814" s="26"/>
      <c r="B814" s="16"/>
      <c r="C814" s="28"/>
    </row>
    <row r="815" ht="14.25" customHeight="1">
      <c r="A815" s="26"/>
      <c r="B815" s="16"/>
      <c r="C815" s="28"/>
    </row>
    <row r="816" ht="14.25" customHeight="1">
      <c r="A816" s="26"/>
      <c r="B816" s="16"/>
      <c r="C816" s="28"/>
    </row>
    <row r="817" ht="14.25" customHeight="1">
      <c r="A817" s="26"/>
      <c r="B817" s="16"/>
      <c r="C817" s="28"/>
    </row>
    <row r="818" ht="14.25" customHeight="1">
      <c r="A818" s="26"/>
      <c r="B818" s="16"/>
      <c r="C818" s="28"/>
    </row>
    <row r="819" ht="14.25" customHeight="1">
      <c r="A819" s="26"/>
      <c r="B819" s="16"/>
      <c r="C819" s="28"/>
    </row>
    <row r="820" ht="14.25" customHeight="1">
      <c r="A820" s="26"/>
      <c r="B820" s="16"/>
      <c r="C820" s="28"/>
    </row>
    <row r="821" ht="14.25" customHeight="1">
      <c r="A821" s="26"/>
      <c r="B821" s="16"/>
      <c r="C821" s="28"/>
    </row>
    <row r="822" ht="14.25" customHeight="1">
      <c r="A822" s="26"/>
      <c r="B822" s="16"/>
      <c r="C822" s="28"/>
    </row>
    <row r="823" ht="14.25" customHeight="1">
      <c r="A823" s="26"/>
      <c r="B823" s="16"/>
      <c r="C823" s="28"/>
    </row>
    <row r="824" ht="14.25" customHeight="1">
      <c r="A824" s="26"/>
      <c r="B824" s="16"/>
      <c r="C824" s="28"/>
    </row>
    <row r="825" ht="14.25" customHeight="1">
      <c r="A825" s="26"/>
      <c r="B825" s="16"/>
      <c r="C825" s="28"/>
    </row>
    <row r="826" ht="14.25" customHeight="1">
      <c r="A826" s="26"/>
      <c r="B826" s="16"/>
      <c r="C826" s="28"/>
    </row>
    <row r="827" ht="14.25" customHeight="1">
      <c r="A827" s="26"/>
      <c r="B827" s="16"/>
      <c r="C827" s="28"/>
    </row>
    <row r="828" ht="14.25" customHeight="1">
      <c r="A828" s="26"/>
      <c r="B828" s="16"/>
      <c r="C828" s="28"/>
    </row>
    <row r="829" ht="14.25" customHeight="1">
      <c r="A829" s="26"/>
      <c r="B829" s="16"/>
      <c r="C829" s="28"/>
    </row>
    <row r="830" ht="14.25" customHeight="1">
      <c r="A830" s="26"/>
      <c r="B830" s="16"/>
      <c r="C830" s="28"/>
    </row>
    <row r="831" ht="14.25" customHeight="1">
      <c r="A831" s="26"/>
      <c r="B831" s="16"/>
      <c r="C831" s="28"/>
    </row>
    <row r="832" ht="14.25" customHeight="1">
      <c r="A832" s="26"/>
      <c r="B832" s="16"/>
      <c r="C832" s="28"/>
    </row>
    <row r="833" ht="14.25" customHeight="1">
      <c r="A833" s="26"/>
      <c r="B833" s="16"/>
      <c r="C833" s="28"/>
    </row>
    <row r="834" ht="14.25" customHeight="1">
      <c r="A834" s="26"/>
      <c r="B834" s="16"/>
      <c r="C834" s="28"/>
    </row>
    <row r="835" ht="14.25" customHeight="1">
      <c r="A835" s="26"/>
      <c r="B835" s="16"/>
      <c r="C835" s="28"/>
    </row>
    <row r="836" ht="14.25" customHeight="1">
      <c r="A836" s="26"/>
      <c r="B836" s="16"/>
      <c r="C836" s="28"/>
    </row>
    <row r="837" ht="14.25" customHeight="1">
      <c r="A837" s="26"/>
      <c r="B837" s="16"/>
      <c r="C837" s="28"/>
    </row>
    <row r="838" ht="14.25" customHeight="1">
      <c r="A838" s="26"/>
      <c r="B838" s="16"/>
      <c r="C838" s="28"/>
    </row>
    <row r="839" ht="14.25" customHeight="1">
      <c r="A839" s="26"/>
      <c r="B839" s="16"/>
      <c r="C839" s="28"/>
    </row>
    <row r="840" ht="14.25" customHeight="1">
      <c r="A840" s="26"/>
      <c r="B840" s="16"/>
      <c r="C840" s="28"/>
    </row>
    <row r="841" ht="14.25" customHeight="1">
      <c r="A841" s="26"/>
      <c r="B841" s="16"/>
      <c r="C841" s="28"/>
    </row>
    <row r="842" ht="14.25" customHeight="1">
      <c r="A842" s="26"/>
      <c r="B842" s="16"/>
      <c r="C842" s="28"/>
    </row>
    <row r="843" ht="14.25" customHeight="1">
      <c r="A843" s="26"/>
      <c r="B843" s="16"/>
      <c r="C843" s="28"/>
    </row>
    <row r="844" ht="14.25" customHeight="1">
      <c r="A844" s="26"/>
      <c r="B844" s="16"/>
      <c r="C844" s="28"/>
    </row>
    <row r="845" ht="14.25" customHeight="1">
      <c r="A845" s="26"/>
      <c r="B845" s="16"/>
      <c r="C845" s="28"/>
    </row>
    <row r="846" ht="14.25" customHeight="1">
      <c r="A846" s="26"/>
      <c r="B846" s="16"/>
      <c r="C846" s="28"/>
    </row>
    <row r="847" ht="14.25" customHeight="1">
      <c r="A847" s="26"/>
      <c r="B847" s="16"/>
      <c r="C847" s="28"/>
    </row>
    <row r="848" ht="14.25" customHeight="1">
      <c r="A848" s="26"/>
      <c r="B848" s="16"/>
      <c r="C848" s="28"/>
    </row>
    <row r="849" ht="14.25" customHeight="1">
      <c r="A849" s="26"/>
      <c r="B849" s="16"/>
      <c r="C849" s="28"/>
    </row>
    <row r="850" ht="14.25" customHeight="1">
      <c r="A850" s="26"/>
      <c r="B850" s="16"/>
      <c r="C850" s="28"/>
    </row>
    <row r="851" ht="14.25" customHeight="1">
      <c r="A851" s="26"/>
      <c r="B851" s="16"/>
      <c r="C851" s="28"/>
    </row>
    <row r="852" ht="14.25" customHeight="1">
      <c r="A852" s="26"/>
      <c r="B852" s="16"/>
      <c r="C852" s="28"/>
    </row>
    <row r="853" ht="14.25" customHeight="1">
      <c r="A853" s="26"/>
      <c r="B853" s="16"/>
      <c r="C853" s="28"/>
    </row>
    <row r="854" ht="14.25" customHeight="1">
      <c r="A854" s="26"/>
      <c r="B854" s="16"/>
      <c r="C854" s="28"/>
    </row>
    <row r="855" ht="14.25" customHeight="1">
      <c r="A855" s="26"/>
      <c r="B855" s="16"/>
      <c r="C855" s="28"/>
    </row>
    <row r="856" ht="14.25" customHeight="1">
      <c r="A856" s="26"/>
      <c r="B856" s="16"/>
      <c r="C856" s="28"/>
    </row>
    <row r="857" ht="14.25" customHeight="1">
      <c r="A857" s="26"/>
      <c r="B857" s="16"/>
      <c r="C857" s="28"/>
    </row>
    <row r="858" ht="14.25" customHeight="1">
      <c r="A858" s="26"/>
      <c r="B858" s="16"/>
      <c r="C858" s="28"/>
    </row>
    <row r="859" ht="14.25" customHeight="1">
      <c r="A859" s="26"/>
      <c r="B859" s="16"/>
      <c r="C859" s="28"/>
    </row>
    <row r="860" ht="14.25" customHeight="1">
      <c r="A860" s="26"/>
      <c r="B860" s="16"/>
      <c r="C860" s="28"/>
    </row>
    <row r="861" ht="14.25" customHeight="1">
      <c r="A861" s="26"/>
      <c r="B861" s="16"/>
      <c r="C861" s="28"/>
    </row>
    <row r="862" ht="14.25" customHeight="1">
      <c r="A862" s="26"/>
      <c r="B862" s="16"/>
      <c r="C862" s="28"/>
    </row>
    <row r="863" ht="14.25" customHeight="1">
      <c r="A863" s="26"/>
      <c r="B863" s="16"/>
      <c r="C863" s="28"/>
    </row>
    <row r="864" ht="14.25" customHeight="1">
      <c r="A864" s="26"/>
      <c r="B864" s="16"/>
      <c r="C864" s="28"/>
    </row>
    <row r="865" ht="14.25" customHeight="1">
      <c r="A865" s="26"/>
      <c r="B865" s="16"/>
      <c r="C865" s="28"/>
    </row>
    <row r="866" ht="14.25" customHeight="1">
      <c r="A866" s="26"/>
      <c r="B866" s="16"/>
      <c r="C866" s="28"/>
    </row>
    <row r="867" ht="14.25" customHeight="1">
      <c r="A867" s="26"/>
      <c r="B867" s="16"/>
      <c r="C867" s="28"/>
    </row>
    <row r="868" ht="14.25" customHeight="1">
      <c r="A868" s="26"/>
      <c r="B868" s="16"/>
      <c r="C868" s="28"/>
    </row>
    <row r="869" ht="14.25" customHeight="1">
      <c r="A869" s="26"/>
      <c r="B869" s="16"/>
      <c r="C869" s="28"/>
    </row>
    <row r="870" ht="14.25" customHeight="1">
      <c r="A870" s="26"/>
      <c r="B870" s="16"/>
      <c r="C870" s="28"/>
    </row>
    <row r="871" ht="14.25" customHeight="1">
      <c r="A871" s="26"/>
      <c r="B871" s="16"/>
      <c r="C871" s="28"/>
    </row>
    <row r="872" ht="14.25" customHeight="1">
      <c r="A872" s="26"/>
      <c r="B872" s="16"/>
      <c r="C872" s="28"/>
    </row>
    <row r="873" ht="14.25" customHeight="1">
      <c r="A873" s="26"/>
      <c r="B873" s="16"/>
      <c r="C873" s="28"/>
    </row>
    <row r="874" ht="14.25" customHeight="1">
      <c r="A874" s="26"/>
      <c r="B874" s="16"/>
      <c r="C874" s="28"/>
    </row>
    <row r="875" ht="14.25" customHeight="1">
      <c r="A875" s="26"/>
      <c r="B875" s="16"/>
      <c r="C875" s="28"/>
    </row>
    <row r="876" ht="14.25" customHeight="1">
      <c r="A876" s="26"/>
      <c r="B876" s="16"/>
      <c r="C876" s="28"/>
    </row>
    <row r="877" ht="14.25" customHeight="1">
      <c r="A877" s="26"/>
      <c r="B877" s="16"/>
      <c r="C877" s="28"/>
    </row>
    <row r="878" ht="14.25" customHeight="1">
      <c r="A878" s="26"/>
      <c r="B878" s="16"/>
      <c r="C878" s="28"/>
    </row>
    <row r="879" ht="14.25" customHeight="1">
      <c r="A879" s="26"/>
      <c r="B879" s="16"/>
      <c r="C879" s="28"/>
    </row>
    <row r="880" ht="14.25" customHeight="1">
      <c r="A880" s="26"/>
      <c r="B880" s="16"/>
      <c r="C880" s="28"/>
    </row>
    <row r="881" ht="14.25" customHeight="1">
      <c r="A881" s="26"/>
      <c r="B881" s="16"/>
      <c r="C881" s="28"/>
    </row>
    <row r="882" ht="14.25" customHeight="1">
      <c r="A882" s="26"/>
      <c r="B882" s="16"/>
      <c r="C882" s="28"/>
    </row>
    <row r="883" ht="14.25" customHeight="1">
      <c r="A883" s="26"/>
      <c r="B883" s="16"/>
      <c r="C883" s="28"/>
    </row>
    <row r="884" ht="14.25" customHeight="1">
      <c r="A884" s="26"/>
      <c r="B884" s="16"/>
      <c r="C884" s="28"/>
    </row>
    <row r="885" ht="14.25" customHeight="1">
      <c r="A885" s="26"/>
      <c r="B885" s="16"/>
      <c r="C885" s="28"/>
    </row>
    <row r="886" ht="14.25" customHeight="1">
      <c r="A886" s="26"/>
      <c r="B886" s="16"/>
      <c r="C886" s="28"/>
    </row>
    <row r="887" ht="14.25" customHeight="1">
      <c r="A887" s="26"/>
      <c r="B887" s="16"/>
      <c r="C887" s="28"/>
    </row>
    <row r="888" ht="14.25" customHeight="1">
      <c r="A888" s="26"/>
      <c r="B888" s="16"/>
      <c r="C888" s="28"/>
    </row>
    <row r="889" ht="14.25" customHeight="1">
      <c r="A889" s="26"/>
      <c r="B889" s="16"/>
      <c r="C889" s="28"/>
    </row>
    <row r="890" ht="14.25" customHeight="1">
      <c r="A890" s="26"/>
      <c r="B890" s="16"/>
      <c r="C890" s="28"/>
    </row>
    <row r="891" ht="14.25" customHeight="1">
      <c r="A891" s="26"/>
      <c r="B891" s="16"/>
      <c r="C891" s="28"/>
    </row>
    <row r="892" ht="14.25" customHeight="1">
      <c r="A892" s="26"/>
      <c r="B892" s="16"/>
      <c r="C892" s="28"/>
    </row>
    <row r="893" ht="14.25" customHeight="1">
      <c r="A893" s="26"/>
      <c r="B893" s="16"/>
      <c r="C893" s="28"/>
    </row>
    <row r="894" ht="14.25" customHeight="1">
      <c r="A894" s="26"/>
      <c r="B894" s="16"/>
      <c r="C894" s="28"/>
    </row>
    <row r="895" ht="14.25" customHeight="1">
      <c r="A895" s="26"/>
      <c r="B895" s="16"/>
      <c r="C895" s="28"/>
    </row>
    <row r="896" ht="14.25" customHeight="1">
      <c r="A896" s="26"/>
      <c r="B896" s="16"/>
      <c r="C896" s="28"/>
    </row>
    <row r="897" ht="14.25" customHeight="1">
      <c r="A897" s="26"/>
      <c r="B897" s="16"/>
      <c r="C897" s="28"/>
    </row>
    <row r="898" ht="14.25" customHeight="1">
      <c r="A898" s="26"/>
      <c r="B898" s="16"/>
      <c r="C898" s="28"/>
    </row>
    <row r="899" ht="14.25" customHeight="1">
      <c r="A899" s="26"/>
      <c r="B899" s="16"/>
      <c r="C899" s="28"/>
    </row>
    <row r="900" ht="14.25" customHeight="1">
      <c r="A900" s="26"/>
      <c r="B900" s="16"/>
      <c r="C900" s="28"/>
    </row>
    <row r="901" ht="14.25" customHeight="1">
      <c r="A901" s="26"/>
      <c r="B901" s="16"/>
      <c r="C901" s="28"/>
    </row>
    <row r="902" ht="14.25" customHeight="1">
      <c r="A902" s="26"/>
      <c r="B902" s="16"/>
      <c r="C902" s="28"/>
    </row>
    <row r="903" ht="14.25" customHeight="1">
      <c r="A903" s="26"/>
      <c r="B903" s="16"/>
      <c r="C903" s="28"/>
    </row>
    <row r="904" ht="14.25" customHeight="1">
      <c r="A904" s="26"/>
      <c r="B904" s="16"/>
      <c r="C904" s="28"/>
    </row>
    <row r="905" ht="14.25" customHeight="1">
      <c r="A905" s="26"/>
      <c r="B905" s="16"/>
      <c r="C905" s="28"/>
    </row>
    <row r="906" ht="14.25" customHeight="1">
      <c r="A906" s="26"/>
      <c r="B906" s="16"/>
      <c r="C906" s="28"/>
    </row>
    <row r="907" ht="14.25" customHeight="1">
      <c r="A907" s="26"/>
      <c r="B907" s="16"/>
      <c r="C907" s="28"/>
    </row>
    <row r="908" ht="14.25" customHeight="1">
      <c r="A908" s="26"/>
      <c r="B908" s="16"/>
      <c r="C908" s="28"/>
    </row>
    <row r="909" ht="14.25" customHeight="1">
      <c r="A909" s="26"/>
      <c r="B909" s="16"/>
      <c r="C909" s="28"/>
    </row>
    <row r="910" ht="14.25" customHeight="1">
      <c r="A910" s="26"/>
      <c r="B910" s="16"/>
      <c r="C910" s="28"/>
    </row>
    <row r="911" ht="14.25" customHeight="1">
      <c r="A911" s="26"/>
      <c r="B911" s="16"/>
      <c r="C911" s="28"/>
    </row>
    <row r="912" ht="14.25" customHeight="1">
      <c r="A912" s="26"/>
      <c r="B912" s="16"/>
      <c r="C912" s="28"/>
    </row>
    <row r="913" ht="14.25" customHeight="1">
      <c r="A913" s="26"/>
      <c r="B913" s="16"/>
      <c r="C913" s="28"/>
    </row>
    <row r="914" ht="14.25" customHeight="1">
      <c r="A914" s="26"/>
      <c r="B914" s="16"/>
      <c r="C914" s="28"/>
    </row>
    <row r="915" ht="14.25" customHeight="1">
      <c r="A915" s="26"/>
      <c r="B915" s="16"/>
      <c r="C915" s="28"/>
    </row>
    <row r="916" ht="14.25" customHeight="1">
      <c r="A916" s="26"/>
      <c r="B916" s="16"/>
      <c r="C916" s="28"/>
    </row>
    <row r="917" ht="14.25" customHeight="1">
      <c r="A917" s="26"/>
      <c r="B917" s="16"/>
      <c r="C917" s="28"/>
    </row>
    <row r="918" ht="14.25" customHeight="1">
      <c r="A918" s="26"/>
      <c r="B918" s="16"/>
      <c r="C918" s="28"/>
    </row>
    <row r="919" ht="14.25" customHeight="1">
      <c r="A919" s="26"/>
      <c r="B919" s="16"/>
      <c r="C919" s="28"/>
    </row>
    <row r="920" ht="14.25" customHeight="1">
      <c r="A920" s="26"/>
      <c r="B920" s="16"/>
      <c r="C920" s="28"/>
    </row>
    <row r="921" ht="14.25" customHeight="1">
      <c r="A921" s="26"/>
      <c r="B921" s="16"/>
      <c r="C921" s="28"/>
    </row>
    <row r="922" ht="14.25" customHeight="1">
      <c r="A922" s="26"/>
      <c r="B922" s="16"/>
      <c r="C922" s="28"/>
    </row>
    <row r="923" ht="14.25" customHeight="1">
      <c r="A923" s="26"/>
      <c r="B923" s="16"/>
      <c r="C923" s="28"/>
    </row>
    <row r="924" ht="14.25" customHeight="1">
      <c r="A924" s="26"/>
      <c r="B924" s="16"/>
      <c r="C924" s="28"/>
    </row>
    <row r="925" ht="14.25" customHeight="1">
      <c r="A925" s="26"/>
      <c r="B925" s="16"/>
      <c r="C925" s="28"/>
    </row>
    <row r="926" ht="14.25" customHeight="1">
      <c r="A926" s="26"/>
      <c r="B926" s="16"/>
      <c r="C926" s="28"/>
    </row>
    <row r="927" ht="14.25" customHeight="1">
      <c r="A927" s="26"/>
      <c r="B927" s="16"/>
      <c r="C927" s="28"/>
    </row>
    <row r="928" ht="14.25" customHeight="1">
      <c r="A928" s="26"/>
      <c r="B928" s="16"/>
      <c r="C928" s="28"/>
    </row>
    <row r="929" ht="14.25" customHeight="1">
      <c r="A929" s="26"/>
      <c r="B929" s="16"/>
      <c r="C929" s="28"/>
    </row>
    <row r="930" ht="14.25" customHeight="1">
      <c r="A930" s="26"/>
      <c r="B930" s="16"/>
      <c r="C930" s="28"/>
    </row>
    <row r="931" ht="14.25" customHeight="1">
      <c r="A931" s="26"/>
      <c r="B931" s="16"/>
      <c r="C931" s="28"/>
    </row>
    <row r="932" ht="14.25" customHeight="1">
      <c r="A932" s="26"/>
      <c r="B932" s="16"/>
      <c r="C932" s="28"/>
    </row>
    <row r="933" ht="14.25" customHeight="1">
      <c r="A933" s="26"/>
      <c r="B933" s="16"/>
      <c r="C933" s="28"/>
    </row>
    <row r="934" ht="14.25" customHeight="1">
      <c r="A934" s="26"/>
      <c r="B934" s="16"/>
      <c r="C934" s="28"/>
    </row>
    <row r="935" ht="14.25" customHeight="1">
      <c r="A935" s="26"/>
      <c r="B935" s="16"/>
      <c r="C935" s="28"/>
    </row>
    <row r="936" ht="14.25" customHeight="1">
      <c r="A936" s="26"/>
      <c r="B936" s="16"/>
      <c r="C936" s="28"/>
    </row>
    <row r="937" ht="14.25" customHeight="1">
      <c r="A937" s="26"/>
      <c r="B937" s="16"/>
      <c r="C937" s="28"/>
    </row>
    <row r="938" ht="14.25" customHeight="1">
      <c r="A938" s="26"/>
      <c r="B938" s="16"/>
      <c r="C938" s="28"/>
    </row>
    <row r="939" ht="14.25" customHeight="1">
      <c r="A939" s="26"/>
      <c r="B939" s="16"/>
      <c r="C939" s="28"/>
    </row>
    <row r="940" ht="14.25" customHeight="1">
      <c r="A940" s="26"/>
      <c r="B940" s="16"/>
      <c r="C940" s="28"/>
    </row>
    <row r="941" ht="14.25" customHeight="1">
      <c r="A941" s="26"/>
      <c r="B941" s="16"/>
      <c r="C941" s="28"/>
    </row>
    <row r="942" ht="14.25" customHeight="1">
      <c r="A942" s="26"/>
      <c r="B942" s="16"/>
      <c r="C942" s="28"/>
    </row>
    <row r="943" ht="14.25" customHeight="1">
      <c r="A943" s="26"/>
      <c r="B943" s="16"/>
      <c r="C943" s="28"/>
    </row>
    <row r="944" ht="14.25" customHeight="1">
      <c r="A944" s="26"/>
      <c r="B944" s="16"/>
      <c r="C944" s="28"/>
    </row>
    <row r="945" ht="14.25" customHeight="1">
      <c r="A945" s="26"/>
      <c r="B945" s="16"/>
      <c r="C945" s="28"/>
    </row>
    <row r="946" ht="14.25" customHeight="1">
      <c r="A946" s="26"/>
      <c r="B946" s="16"/>
      <c r="C946" s="28"/>
    </row>
    <row r="947" ht="14.25" customHeight="1">
      <c r="A947" s="26"/>
      <c r="B947" s="16"/>
      <c r="C947" s="28"/>
    </row>
    <row r="948" ht="14.25" customHeight="1">
      <c r="A948" s="26"/>
      <c r="B948" s="16"/>
      <c r="C948" s="28"/>
    </row>
    <row r="949" ht="14.25" customHeight="1">
      <c r="A949" s="26"/>
      <c r="B949" s="16"/>
      <c r="C949" s="28"/>
    </row>
    <row r="950" ht="14.25" customHeight="1">
      <c r="A950" s="26"/>
      <c r="B950" s="16"/>
      <c r="C950" s="28"/>
    </row>
    <row r="951" ht="14.25" customHeight="1">
      <c r="A951" s="26"/>
      <c r="B951" s="16"/>
      <c r="C951" s="28"/>
    </row>
    <row r="952" ht="14.25" customHeight="1">
      <c r="A952" s="26"/>
      <c r="B952" s="16"/>
      <c r="C952" s="28"/>
    </row>
    <row r="953" ht="14.25" customHeight="1">
      <c r="A953" s="26"/>
      <c r="B953" s="16"/>
      <c r="C953" s="28"/>
    </row>
    <row r="954" ht="14.25" customHeight="1">
      <c r="A954" s="26"/>
      <c r="B954" s="16"/>
      <c r="C954" s="28"/>
    </row>
    <row r="955" ht="14.25" customHeight="1">
      <c r="A955" s="26"/>
      <c r="B955" s="16"/>
      <c r="C955" s="28"/>
    </row>
    <row r="956" ht="14.25" customHeight="1">
      <c r="A956" s="26"/>
      <c r="B956" s="16"/>
      <c r="C956" s="28"/>
    </row>
    <row r="957" ht="14.25" customHeight="1">
      <c r="A957" s="26"/>
      <c r="B957" s="16"/>
      <c r="C957" s="28"/>
    </row>
    <row r="958" ht="14.25" customHeight="1">
      <c r="A958" s="26"/>
      <c r="B958" s="16"/>
      <c r="C958" s="28"/>
    </row>
    <row r="959" ht="14.25" customHeight="1">
      <c r="A959" s="26"/>
      <c r="B959" s="16"/>
      <c r="C959" s="28"/>
    </row>
    <row r="960" ht="14.25" customHeight="1">
      <c r="A960" s="26"/>
      <c r="B960" s="16"/>
      <c r="C960" s="28"/>
    </row>
    <row r="961" ht="14.25" customHeight="1">
      <c r="A961" s="26"/>
      <c r="B961" s="16"/>
      <c r="C961" s="28"/>
    </row>
    <row r="962" ht="14.25" customHeight="1">
      <c r="A962" s="26"/>
      <c r="B962" s="16"/>
      <c r="C962" s="28"/>
    </row>
    <row r="963" ht="14.25" customHeight="1">
      <c r="A963" s="26"/>
      <c r="B963" s="16"/>
      <c r="C963" s="28"/>
    </row>
    <row r="964" ht="14.25" customHeight="1">
      <c r="A964" s="26"/>
      <c r="B964" s="16"/>
      <c r="C964" s="28"/>
    </row>
    <row r="965" ht="14.25" customHeight="1">
      <c r="A965" s="26"/>
      <c r="B965" s="16"/>
      <c r="C965" s="28"/>
    </row>
    <row r="966" ht="14.25" customHeight="1">
      <c r="A966" s="26"/>
      <c r="B966" s="16"/>
      <c r="C966" s="28"/>
    </row>
    <row r="967" ht="14.25" customHeight="1">
      <c r="A967" s="26"/>
      <c r="B967" s="16"/>
      <c r="C967" s="28"/>
    </row>
    <row r="968" ht="14.25" customHeight="1">
      <c r="A968" s="26"/>
      <c r="B968" s="16"/>
      <c r="C968" s="28"/>
    </row>
    <row r="969" ht="14.25" customHeight="1">
      <c r="A969" s="26"/>
      <c r="B969" s="16"/>
      <c r="C969" s="28"/>
    </row>
    <row r="970" ht="14.25" customHeight="1">
      <c r="A970" s="26"/>
      <c r="B970" s="16"/>
      <c r="C970" s="28"/>
    </row>
    <row r="971" ht="14.25" customHeight="1">
      <c r="A971" s="26"/>
      <c r="B971" s="16"/>
      <c r="C971" s="28"/>
    </row>
    <row r="972" ht="14.25" customHeight="1">
      <c r="A972" s="26"/>
      <c r="B972" s="16"/>
      <c r="C972" s="28"/>
    </row>
    <row r="973" ht="14.25" customHeight="1">
      <c r="A973" s="26"/>
      <c r="B973" s="16"/>
      <c r="C973" s="28"/>
    </row>
    <row r="974" ht="14.25" customHeight="1">
      <c r="A974" s="26"/>
      <c r="B974" s="16"/>
      <c r="C974" s="28"/>
    </row>
    <row r="975" ht="14.25" customHeight="1">
      <c r="A975" s="26"/>
      <c r="B975" s="16"/>
      <c r="C975" s="28"/>
    </row>
    <row r="976" ht="14.25" customHeight="1">
      <c r="A976" s="26"/>
      <c r="B976" s="16"/>
      <c r="C976" s="28"/>
    </row>
    <row r="977" ht="14.25" customHeight="1">
      <c r="A977" s="26"/>
      <c r="B977" s="16"/>
      <c r="C977" s="28"/>
    </row>
    <row r="978" ht="14.25" customHeight="1">
      <c r="A978" s="26"/>
      <c r="B978" s="16"/>
      <c r="C978" s="28"/>
    </row>
    <row r="979" ht="14.25" customHeight="1">
      <c r="A979" s="26"/>
      <c r="B979" s="16"/>
      <c r="C979" s="28"/>
    </row>
    <row r="980" ht="14.25" customHeight="1">
      <c r="A980" s="26"/>
      <c r="B980" s="16"/>
      <c r="C980" s="28"/>
    </row>
    <row r="981" ht="14.25" customHeight="1">
      <c r="A981" s="26"/>
      <c r="B981" s="16"/>
      <c r="C981" s="28"/>
    </row>
    <row r="982" ht="14.25" customHeight="1">
      <c r="A982" s="26"/>
      <c r="B982" s="16"/>
      <c r="C982" s="28"/>
    </row>
    <row r="983" ht="14.25" customHeight="1">
      <c r="A983" s="26"/>
      <c r="B983" s="16"/>
      <c r="C983" s="28"/>
    </row>
    <row r="984" ht="14.25" customHeight="1">
      <c r="A984" s="26"/>
      <c r="B984" s="16"/>
      <c r="C984" s="28"/>
    </row>
    <row r="985" ht="14.25" customHeight="1">
      <c r="A985" s="26"/>
      <c r="B985" s="16"/>
      <c r="C985" s="28"/>
    </row>
    <row r="986" ht="14.25" customHeight="1">
      <c r="A986" s="26"/>
      <c r="B986" s="16"/>
      <c r="C986" s="28"/>
    </row>
    <row r="987" ht="14.25" customHeight="1">
      <c r="A987" s="26"/>
      <c r="B987" s="16"/>
      <c r="C987" s="28"/>
    </row>
    <row r="988" ht="14.25" customHeight="1">
      <c r="A988" s="26"/>
      <c r="B988" s="16"/>
      <c r="C988" s="28"/>
    </row>
    <row r="989" ht="14.25" customHeight="1">
      <c r="A989" s="26"/>
      <c r="B989" s="16"/>
      <c r="C989" s="28"/>
    </row>
    <row r="990" ht="14.25" customHeight="1">
      <c r="A990" s="26"/>
      <c r="B990" s="16"/>
      <c r="C990" s="28"/>
    </row>
    <row r="991" ht="14.25" customHeight="1">
      <c r="A991" s="26"/>
      <c r="B991" s="16"/>
      <c r="C991" s="28"/>
    </row>
    <row r="992" ht="14.25" customHeight="1">
      <c r="A992" s="26"/>
      <c r="B992" s="16"/>
      <c r="C992" s="28"/>
    </row>
    <row r="993" ht="14.25" customHeight="1">
      <c r="A993" s="26"/>
      <c r="B993" s="16"/>
      <c r="C993" s="28"/>
    </row>
    <row r="994" ht="14.25" customHeight="1">
      <c r="A994" s="26"/>
      <c r="B994" s="16"/>
      <c r="C994" s="28"/>
    </row>
    <row r="995" ht="14.25" customHeight="1">
      <c r="A995" s="26"/>
      <c r="B995" s="16"/>
      <c r="C995" s="28"/>
    </row>
    <row r="996" ht="14.25" customHeight="1">
      <c r="A996" s="26"/>
      <c r="B996" s="16"/>
      <c r="C996" s="28"/>
    </row>
    <row r="997" ht="14.25" customHeight="1">
      <c r="A997" s="26"/>
      <c r="B997" s="16"/>
      <c r="C997" s="28"/>
    </row>
    <row r="998" ht="14.25" customHeight="1">
      <c r="A998" s="26"/>
      <c r="B998" s="16"/>
      <c r="C998" s="28"/>
    </row>
    <row r="999" ht="14.25" customHeight="1">
      <c r="A999" s="26"/>
      <c r="B999" s="16"/>
      <c r="C999" s="28"/>
    </row>
    <row r="1000" ht="14.25" customHeight="1">
      <c r="A1000" s="26"/>
      <c r="B1000" s="16"/>
      <c r="C1000" s="28"/>
    </row>
    <row r="1001" ht="14.25" customHeight="1">
      <c r="A1001" s="26"/>
      <c r="B1001" s="16"/>
      <c r="C1001" s="28"/>
    </row>
    <row r="1002" ht="14.25" customHeight="1">
      <c r="A1002" s="26"/>
      <c r="B1002" s="16"/>
      <c r="C1002" s="28"/>
    </row>
    <row r="1003" ht="14.25" customHeight="1">
      <c r="A1003" s="26"/>
      <c r="B1003" s="16"/>
      <c r="C1003" s="28"/>
    </row>
    <row r="1004" ht="14.25" customHeight="1">
      <c r="A1004" s="26"/>
      <c r="B1004" s="16"/>
      <c r="C1004" s="28"/>
    </row>
    <row r="1005" ht="14.25" customHeight="1">
      <c r="A1005" s="26"/>
      <c r="B1005" s="16"/>
      <c r="C1005" s="28"/>
    </row>
    <row r="1006" ht="14.25" customHeight="1">
      <c r="A1006" s="26"/>
      <c r="B1006" s="16"/>
      <c r="C1006" s="28"/>
    </row>
    <row r="1007" ht="14.25" customHeight="1">
      <c r="A1007" s="26"/>
      <c r="B1007" s="16"/>
      <c r="C1007" s="28"/>
    </row>
    <row r="1008" ht="14.25" customHeight="1">
      <c r="A1008" s="26"/>
      <c r="B1008" s="16"/>
      <c r="C1008" s="28"/>
    </row>
    <row r="1009" ht="14.25" customHeight="1">
      <c r="A1009" s="26"/>
      <c r="B1009" s="16"/>
      <c r="C1009" s="28"/>
    </row>
    <row r="1010" ht="14.25" customHeight="1">
      <c r="A1010" s="26"/>
      <c r="B1010" s="16"/>
      <c r="C1010" s="28"/>
    </row>
    <row r="1011" ht="14.25" customHeight="1">
      <c r="A1011" s="26"/>
      <c r="B1011" s="16"/>
      <c r="C1011" s="28"/>
    </row>
    <row r="1012" ht="14.25" customHeight="1">
      <c r="A1012" s="26"/>
      <c r="B1012" s="16"/>
      <c r="C1012" s="28"/>
    </row>
    <row r="1013" ht="14.25" customHeight="1">
      <c r="A1013" s="26"/>
      <c r="B1013" s="16"/>
      <c r="C1013" s="28"/>
    </row>
    <row r="1014" ht="14.25" customHeight="1">
      <c r="A1014" s="26"/>
      <c r="B1014" s="16"/>
      <c r="C1014" s="28"/>
    </row>
    <row r="1015" ht="14.25" customHeight="1">
      <c r="A1015" s="26"/>
      <c r="B1015" s="16"/>
      <c r="C1015" s="28"/>
    </row>
    <row r="1016" ht="14.25" customHeight="1">
      <c r="A1016" s="26"/>
      <c r="B1016" s="16"/>
      <c r="C1016" s="28"/>
    </row>
    <row r="1017" ht="14.25" customHeight="1">
      <c r="A1017" s="26"/>
      <c r="B1017" s="16"/>
      <c r="C1017" s="28"/>
    </row>
    <row r="1018" ht="14.25" customHeight="1">
      <c r="A1018" s="26"/>
      <c r="B1018" s="16"/>
      <c r="C1018" s="28"/>
    </row>
    <row r="1019" ht="14.25" customHeight="1">
      <c r="A1019" s="26"/>
      <c r="B1019" s="16"/>
      <c r="C1019" s="28"/>
    </row>
    <row r="1020" ht="14.25" customHeight="1">
      <c r="A1020" s="26"/>
      <c r="B1020" s="16"/>
      <c r="C1020" s="28"/>
    </row>
    <row r="1021" ht="14.25" customHeight="1">
      <c r="A1021" s="26"/>
      <c r="B1021" s="16"/>
      <c r="C1021" s="28"/>
    </row>
    <row r="1022" ht="14.25" customHeight="1">
      <c r="A1022" s="26"/>
      <c r="B1022" s="16"/>
      <c r="C1022" s="28"/>
    </row>
    <row r="1023" ht="14.25" customHeight="1">
      <c r="A1023" s="26"/>
      <c r="B1023" s="16"/>
      <c r="C1023" s="28"/>
    </row>
    <row r="1024" ht="14.25" customHeight="1">
      <c r="A1024" s="26"/>
      <c r="B1024" s="16"/>
      <c r="C1024" s="28"/>
    </row>
    <row r="1025" ht="14.25" customHeight="1">
      <c r="A1025" s="26"/>
      <c r="B1025" s="16"/>
      <c r="C1025" s="28"/>
    </row>
    <row r="1026" ht="14.25" customHeight="1">
      <c r="A1026" s="26"/>
      <c r="B1026" s="16"/>
      <c r="C1026" s="28"/>
    </row>
    <row r="1027" ht="14.25" customHeight="1">
      <c r="A1027" s="26"/>
      <c r="B1027" s="16"/>
      <c r="C1027" s="28"/>
    </row>
    <row r="1028" ht="14.25" customHeight="1">
      <c r="A1028" s="26"/>
      <c r="B1028" s="16"/>
      <c r="C1028" s="28"/>
    </row>
    <row r="1029" ht="14.25" customHeight="1">
      <c r="A1029" s="26"/>
      <c r="B1029" s="16"/>
      <c r="C1029" s="28"/>
    </row>
    <row r="1030" ht="14.25" customHeight="1">
      <c r="A1030" s="26"/>
      <c r="B1030" s="16"/>
      <c r="C1030" s="28"/>
    </row>
    <row r="1031" ht="14.25" customHeight="1">
      <c r="A1031" s="26"/>
      <c r="B1031" s="16"/>
      <c r="C1031" s="28"/>
    </row>
    <row r="1032" ht="14.25" customHeight="1">
      <c r="A1032" s="26"/>
      <c r="B1032" s="16"/>
      <c r="C1032" s="28"/>
    </row>
    <row r="1033" ht="14.25" customHeight="1">
      <c r="A1033" s="26"/>
      <c r="B1033" s="16"/>
      <c r="C1033" s="28"/>
    </row>
    <row r="1034" ht="14.25" customHeight="1">
      <c r="A1034" s="26"/>
      <c r="B1034" s="16"/>
      <c r="C1034" s="28"/>
    </row>
    <row r="1035" ht="14.25" customHeight="1">
      <c r="A1035" s="26"/>
      <c r="B1035" s="16"/>
      <c r="C1035" s="28"/>
    </row>
    <row r="1036" ht="14.25" customHeight="1">
      <c r="A1036" s="26"/>
      <c r="B1036" s="16"/>
      <c r="C1036" s="28"/>
    </row>
    <row r="1037" ht="14.25" customHeight="1">
      <c r="A1037" s="26"/>
      <c r="B1037" s="16"/>
      <c r="C1037" s="28"/>
    </row>
    <row r="1038" ht="14.25" customHeight="1">
      <c r="A1038" s="26"/>
      <c r="B1038" s="16"/>
      <c r="C1038" s="28"/>
    </row>
    <row r="1039" ht="14.25" customHeight="1">
      <c r="A1039" s="26"/>
      <c r="B1039" s="16"/>
      <c r="C1039" s="28"/>
    </row>
    <row r="1040" ht="14.25" customHeight="1">
      <c r="A1040" s="26"/>
      <c r="B1040" s="16"/>
      <c r="C1040" s="28"/>
    </row>
    <row r="1041" ht="14.25" customHeight="1">
      <c r="A1041" s="26"/>
      <c r="B1041" s="16"/>
      <c r="C1041" s="28"/>
    </row>
    <row r="1042" ht="14.25" customHeight="1">
      <c r="A1042" s="26"/>
      <c r="B1042" s="16"/>
      <c r="C1042" s="28"/>
    </row>
    <row r="1043" ht="14.25" customHeight="1">
      <c r="A1043" s="26"/>
      <c r="B1043" s="16"/>
      <c r="C1043" s="28"/>
    </row>
    <row r="1044" ht="14.25" customHeight="1">
      <c r="A1044" s="26"/>
      <c r="B1044" s="16"/>
      <c r="C1044" s="28"/>
    </row>
    <row r="1045" ht="14.25" customHeight="1">
      <c r="A1045" s="26"/>
      <c r="B1045" s="16"/>
      <c r="C1045" s="28"/>
    </row>
    <row r="1046" ht="14.25" customHeight="1">
      <c r="A1046" s="26"/>
      <c r="B1046" s="16"/>
      <c r="C1046" s="28"/>
    </row>
    <row r="1047" ht="14.25" customHeight="1">
      <c r="A1047" s="26"/>
      <c r="B1047" s="16"/>
      <c r="C1047" s="28"/>
    </row>
    <row r="1048" ht="14.25" customHeight="1">
      <c r="A1048" s="26"/>
      <c r="B1048" s="16"/>
      <c r="C1048" s="28"/>
    </row>
    <row r="1049" ht="14.25" customHeight="1">
      <c r="A1049" s="26"/>
      <c r="B1049" s="16"/>
      <c r="C1049" s="28"/>
    </row>
    <row r="1050" ht="14.25" customHeight="1">
      <c r="A1050" s="26"/>
      <c r="B1050" s="16"/>
      <c r="C1050" s="28"/>
    </row>
    <row r="1051" ht="14.25" customHeight="1">
      <c r="A1051" s="26"/>
      <c r="B1051" s="16"/>
      <c r="C1051" s="28"/>
    </row>
    <row r="1052" ht="14.25" customHeight="1">
      <c r="A1052" s="26"/>
      <c r="B1052" s="16"/>
      <c r="C1052" s="28"/>
    </row>
    <row r="1053" ht="14.25" customHeight="1">
      <c r="A1053" s="26"/>
      <c r="B1053" s="16"/>
      <c r="C1053" s="28"/>
    </row>
    <row r="1054" ht="14.25" customHeight="1">
      <c r="A1054" s="26"/>
      <c r="B1054" s="16"/>
      <c r="C1054" s="28"/>
    </row>
    <row r="1055" ht="14.25" customHeight="1">
      <c r="A1055" s="26"/>
      <c r="B1055" s="16"/>
      <c r="C1055" s="28"/>
    </row>
    <row r="1056" ht="14.25" customHeight="1">
      <c r="A1056" s="26"/>
      <c r="B1056" s="16"/>
      <c r="C1056" s="28"/>
    </row>
    <row r="1057" ht="14.25" customHeight="1">
      <c r="A1057" s="26"/>
      <c r="B1057" s="16"/>
      <c r="C1057" s="28"/>
    </row>
    <row r="1058" ht="14.25" customHeight="1">
      <c r="A1058" s="26"/>
      <c r="B1058" s="16"/>
      <c r="C1058" s="28"/>
    </row>
    <row r="1059" ht="14.25" customHeight="1">
      <c r="A1059" s="26"/>
      <c r="B1059" s="16"/>
      <c r="C1059" s="28"/>
    </row>
    <row r="1060" ht="14.25" customHeight="1">
      <c r="A1060" s="26"/>
      <c r="B1060" s="16"/>
      <c r="C1060" s="28"/>
    </row>
    <row r="1061" ht="14.25" customHeight="1">
      <c r="A1061" s="26"/>
      <c r="B1061" s="16"/>
      <c r="C1061" s="28"/>
    </row>
    <row r="1062" ht="14.25" customHeight="1">
      <c r="A1062" s="26"/>
      <c r="B1062" s="16"/>
      <c r="C1062" s="28"/>
    </row>
    <row r="1063" ht="14.25" customHeight="1">
      <c r="A1063" s="26"/>
      <c r="B1063" s="16"/>
      <c r="C1063" s="28"/>
    </row>
    <row r="1064" ht="14.25" customHeight="1">
      <c r="A1064" s="26"/>
      <c r="B1064" s="16"/>
      <c r="C1064" s="28"/>
    </row>
    <row r="1065" ht="14.25" customHeight="1">
      <c r="A1065" s="26"/>
      <c r="B1065" s="16"/>
      <c r="C1065" s="28"/>
    </row>
    <row r="1066" ht="14.25" customHeight="1">
      <c r="A1066" s="26"/>
      <c r="B1066" s="16"/>
      <c r="C1066" s="28"/>
    </row>
    <row r="1067" ht="14.25" customHeight="1">
      <c r="A1067" s="26"/>
      <c r="B1067" s="16"/>
      <c r="C1067" s="28"/>
    </row>
    <row r="1068" ht="14.25" customHeight="1">
      <c r="A1068" s="26"/>
      <c r="B1068" s="16"/>
      <c r="C1068" s="28"/>
    </row>
    <row r="1069" ht="14.25" customHeight="1">
      <c r="A1069" s="26"/>
      <c r="B1069" s="16"/>
      <c r="C1069" s="28"/>
    </row>
    <row r="1070" ht="14.25" customHeight="1">
      <c r="A1070" s="26"/>
      <c r="B1070" s="16"/>
      <c r="C1070" s="28"/>
    </row>
    <row r="1071" ht="14.25" customHeight="1">
      <c r="A1071" s="26"/>
      <c r="B1071" s="16"/>
      <c r="C1071" s="28"/>
    </row>
    <row r="1072" ht="14.25" customHeight="1">
      <c r="A1072" s="26"/>
      <c r="B1072" s="16"/>
      <c r="C1072" s="28"/>
    </row>
    <row r="1073" ht="14.25" customHeight="1">
      <c r="A1073" s="26"/>
      <c r="B1073" s="16"/>
      <c r="C1073" s="28"/>
    </row>
    <row r="1074" ht="14.25" customHeight="1">
      <c r="A1074" s="26"/>
      <c r="B1074" s="16"/>
      <c r="C1074" s="28"/>
    </row>
    <row r="1075" ht="14.25" customHeight="1">
      <c r="A1075" s="26"/>
      <c r="B1075" s="16"/>
      <c r="C1075" s="28"/>
    </row>
    <row r="1076" ht="14.25" customHeight="1">
      <c r="A1076" s="26"/>
      <c r="B1076" s="16"/>
      <c r="C1076" s="28"/>
    </row>
    <row r="1077" ht="14.25" customHeight="1">
      <c r="A1077" s="26"/>
      <c r="B1077" s="16"/>
      <c r="C1077" s="28"/>
    </row>
    <row r="1078" ht="14.25" customHeight="1">
      <c r="A1078" s="26"/>
      <c r="B1078" s="16"/>
      <c r="C1078" s="28"/>
    </row>
    <row r="1079" ht="14.25" customHeight="1">
      <c r="A1079" s="26"/>
      <c r="B1079" s="16"/>
      <c r="C1079" s="28"/>
    </row>
    <row r="1080" ht="14.25" customHeight="1">
      <c r="A1080" s="26"/>
      <c r="B1080" s="16"/>
      <c r="C1080" s="28"/>
    </row>
    <row r="1081" ht="14.25" customHeight="1">
      <c r="A1081" s="26"/>
      <c r="B1081" s="16"/>
      <c r="C1081" s="28"/>
    </row>
  </sheetData>
  <printOptions/>
  <pageMargins bottom="0.75" footer="0.0" header="0.0" left="0.25" right="0.25" top="0.75"/>
  <pageSetup fitToHeight="0" paperSize="9" cellComments="atEnd"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3" width="60.57"/>
  </cols>
  <sheetData>
    <row r="1" ht="14.25" customHeight="1">
      <c r="A1" s="31" t="s">
        <v>154</v>
      </c>
      <c r="B1" s="32" t="s">
        <v>0</v>
      </c>
      <c r="C1" s="33"/>
    </row>
    <row r="2" ht="14.25" customHeight="1">
      <c r="A2" s="34" t="s">
        <v>155</v>
      </c>
      <c r="B2" s="34" t="s">
        <v>156</v>
      </c>
      <c r="C2" s="35" t="str">
        <f>IFERROR(__xludf.DUMMYFUNCTION("GOOGLETRANSLATE(B2,""en"",""id"")"),"Jumlah total yang diminta oleh peminjam")</f>
        <v>Jumlah total yang diminta oleh peminjam</v>
      </c>
    </row>
    <row r="3" ht="14.25" customHeight="1">
      <c r="A3" s="34" t="s">
        <v>157</v>
      </c>
      <c r="B3" s="34" t="s">
        <v>158</v>
      </c>
      <c r="C3" s="35" t="str">
        <f>IFERROR(__xludf.DUMMYFUNCTION("GOOGLETRANSLATE(B3,""en"",""id"")"),"Tanggal yang diterapkan peminjam")</f>
        <v>Tanggal yang diterapkan peminjam</v>
      </c>
    </row>
    <row r="4" ht="14.25" customHeight="1">
      <c r="A4" s="34" t="s">
        <v>159</v>
      </c>
      <c r="B4" s="4" t="s">
        <v>123</v>
      </c>
      <c r="C4" s="35" t="str">
        <f>IFERROR(__xludf.DUMMYFUNCTION("GOOGLETRANSLATE(B4,""en"",""id"")"),"Judul pinjaman yang disediakan oleh peminjam")</f>
        <v>Judul pinjaman yang disediakan oleh peminjam</v>
      </c>
    </row>
    <row r="5" ht="14.25" customHeight="1">
      <c r="A5" s="34" t="s">
        <v>160</v>
      </c>
      <c r="B5" s="36" t="s">
        <v>161</v>
      </c>
      <c r="C5" s="35" t="str">
        <f>IFERROR(__xludf.DUMMYFUNCTION("GOOGLETRANSLATE(B5,""en"",""id"")"),"Untuk aplikasi sebelum 5 November 2013 skor risiko adalah skor FICO peminjam. Untuk aplikasi setelah 5 November 2013 skor risikonya adalah skor Vantage Peminjam.")</f>
        <v>Untuk aplikasi sebelum 5 November 2013 skor risiko adalah skor FICO peminjam. Untuk aplikasi setelah 5 November 2013 skor risikonya adalah skor Vantage Peminjam.</v>
      </c>
    </row>
    <row r="6" ht="14.25" customHeight="1">
      <c r="A6" s="34" t="s">
        <v>162</v>
      </c>
      <c r="B6" s="4" t="s">
        <v>33</v>
      </c>
      <c r="C6" s="35" t="str">
        <f>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ht="14.25" customHeight="1">
      <c r="A7" s="34" t="s">
        <v>163</v>
      </c>
      <c r="B7" s="4" t="s">
        <v>151</v>
      </c>
      <c r="C7" s="35" t="str">
        <f>IFERROR(__xludf.DUMMYFUNCTION("GOOGLETRANSLATE(B7,""en"",""id"")"),"3 nomor pertama dari kode pos yang disediakan oleh peminjam dalam aplikasi pinjaman.")</f>
        <v>3 nomor pertama dari kode pos yang disediakan oleh peminjam dalam aplikasi pinjaman.</v>
      </c>
    </row>
    <row r="8" ht="14.25" customHeight="1">
      <c r="A8" s="34" t="s">
        <v>164</v>
      </c>
      <c r="B8" s="34" t="s">
        <v>6</v>
      </c>
      <c r="C8" s="35" t="str">
        <f>IFERROR(__xludf.DUMMYFUNCTION("GOOGLETRANSLATE(B8,""en"",""id"")"),"Negara yang disediakan oleh peminjam dalam aplikasi pinjaman")</f>
        <v>Negara yang disediakan oleh peminjam dalam aplikasi pinjaman</v>
      </c>
    </row>
    <row r="9" ht="14.25" customHeight="1">
      <c r="A9" s="34" t="s">
        <v>165</v>
      </c>
      <c r="B9" s="4" t="s">
        <v>166</v>
      </c>
      <c r="C9" s="35" t="str">
        <f>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ht="14.25" customHeight="1">
      <c r="A10" s="34" t="s">
        <v>167</v>
      </c>
      <c r="B10" s="4" t="s">
        <v>107</v>
      </c>
      <c r="C10" s="35" t="str">
        <f>IFERROR(__xludf.DUMMYFUNCTION("GOOGLETRANSLATE(B10,""en"",""id"")"),"Policy_code yang tersedia untuk umum = 1
Produk Baru Tidak Tersedia Umum Kebijakan_Code = 2")</f>
        <v>Policy_code yang tersedia untuk umum = 1
Produk Baru Tidak Tersedia Umum Kebijakan_Code = 2</v>
      </c>
    </row>
    <row r="11" ht="14.25" customHeight="1">
      <c r="A11" s="37"/>
      <c r="B11" s="16"/>
      <c r="C11" s="35"/>
    </row>
    <row r="12" ht="14.25" customHeight="1">
      <c r="A12" s="37"/>
      <c r="B12" s="16"/>
      <c r="C12" s="35"/>
    </row>
    <row r="13" ht="14.25" customHeight="1">
      <c r="A13" s="37"/>
      <c r="B13" s="16"/>
      <c r="C13" s="35"/>
    </row>
    <row r="14" ht="14.25" customHeight="1">
      <c r="A14" s="37"/>
      <c r="B14" s="16"/>
      <c r="C14" s="35"/>
    </row>
    <row r="15" ht="14.25" customHeight="1">
      <c r="A15" s="37"/>
      <c r="B15" s="16"/>
      <c r="C15" s="35"/>
    </row>
    <row r="16" ht="14.25" customHeight="1">
      <c r="A16" s="37"/>
      <c r="B16" s="16"/>
      <c r="C16" s="35"/>
    </row>
    <row r="17" ht="14.25" customHeight="1">
      <c r="A17" s="37"/>
      <c r="B17" s="16"/>
      <c r="C17" s="35"/>
    </row>
    <row r="18" ht="14.25" customHeight="1">
      <c r="A18" s="37"/>
      <c r="B18" s="16"/>
      <c r="C18" s="35"/>
    </row>
    <row r="19" ht="14.25" customHeight="1">
      <c r="A19" s="37"/>
      <c r="B19" s="16"/>
      <c r="C19" s="35"/>
    </row>
    <row r="20" ht="14.25" customHeight="1">
      <c r="A20" s="37"/>
      <c r="B20" s="16"/>
      <c r="C20" s="35"/>
    </row>
    <row r="21" ht="14.25" customHeight="1">
      <c r="A21" s="37"/>
      <c r="B21" s="16"/>
      <c r="C21" s="35"/>
    </row>
    <row r="22" ht="14.25" customHeight="1">
      <c r="A22" s="37"/>
      <c r="B22" s="16"/>
      <c r="C22" s="35"/>
    </row>
    <row r="23" ht="14.25" customHeight="1">
      <c r="A23" s="37"/>
      <c r="B23" s="16"/>
      <c r="C23" s="35"/>
    </row>
    <row r="24" ht="14.25" customHeight="1">
      <c r="A24" s="37"/>
      <c r="B24" s="16"/>
      <c r="C24" s="35"/>
    </row>
    <row r="25" ht="14.25" customHeight="1">
      <c r="A25" s="37"/>
      <c r="B25" s="16"/>
      <c r="C25" s="35"/>
    </row>
    <row r="26" ht="14.25" customHeight="1">
      <c r="A26" s="37"/>
      <c r="B26" s="16"/>
      <c r="C26" s="35"/>
    </row>
    <row r="27" ht="14.25" customHeight="1">
      <c r="A27" s="37"/>
      <c r="B27" s="16"/>
      <c r="C27" s="35"/>
    </row>
    <row r="28" ht="14.25" customHeight="1">
      <c r="A28" s="37"/>
      <c r="B28" s="16"/>
      <c r="C28" s="35"/>
    </row>
    <row r="29" ht="14.25" customHeight="1">
      <c r="A29" s="37"/>
      <c r="B29" s="16"/>
      <c r="C29" s="35"/>
    </row>
    <row r="30" ht="14.25" customHeight="1">
      <c r="A30" s="37"/>
      <c r="B30" s="16"/>
      <c r="C30" s="35"/>
    </row>
    <row r="31" ht="14.25" customHeight="1">
      <c r="A31" s="37"/>
      <c r="B31" s="16"/>
      <c r="C31" s="35"/>
    </row>
    <row r="32" ht="14.25" customHeight="1">
      <c r="A32" s="37"/>
      <c r="B32" s="16"/>
      <c r="C32" s="35"/>
    </row>
    <row r="33" ht="14.25" customHeight="1">
      <c r="A33" s="37"/>
      <c r="B33" s="16"/>
      <c r="C33" s="35"/>
    </row>
    <row r="34" ht="14.25" customHeight="1">
      <c r="A34" s="37"/>
      <c r="B34" s="16"/>
      <c r="C34" s="35"/>
    </row>
    <row r="35" ht="14.25" customHeight="1">
      <c r="A35" s="37"/>
      <c r="B35" s="16"/>
      <c r="C35" s="35"/>
    </row>
    <row r="36" ht="14.25" customHeight="1">
      <c r="A36" s="37"/>
      <c r="B36" s="16"/>
      <c r="C36" s="35"/>
    </row>
    <row r="37" ht="14.25" customHeight="1">
      <c r="A37" s="37"/>
      <c r="B37" s="16"/>
      <c r="C37" s="35"/>
    </row>
    <row r="38" ht="14.25" customHeight="1">
      <c r="A38" s="37"/>
      <c r="B38" s="16"/>
      <c r="C38" s="35"/>
    </row>
    <row r="39" ht="14.25" customHeight="1">
      <c r="A39" s="37"/>
      <c r="B39" s="16"/>
      <c r="C39" s="35"/>
    </row>
    <row r="40" ht="14.25" customHeight="1">
      <c r="A40" s="37"/>
      <c r="B40" s="16"/>
      <c r="C40" s="35"/>
    </row>
    <row r="41" ht="14.25" customHeight="1">
      <c r="A41" s="37"/>
      <c r="B41" s="16"/>
      <c r="C41" s="35"/>
    </row>
    <row r="42" ht="14.25" customHeight="1">
      <c r="A42" s="37"/>
      <c r="B42" s="16"/>
      <c r="C42" s="35"/>
    </row>
    <row r="43" ht="14.25" customHeight="1">
      <c r="A43" s="37"/>
      <c r="B43" s="16"/>
      <c r="C43" s="35"/>
    </row>
    <row r="44" ht="14.25" customHeight="1">
      <c r="A44" s="37"/>
      <c r="B44" s="16"/>
      <c r="C44" s="35"/>
    </row>
    <row r="45" ht="14.25" customHeight="1">
      <c r="A45" s="37"/>
      <c r="B45" s="16"/>
      <c r="C45" s="35"/>
    </row>
    <row r="46" ht="14.25" customHeight="1">
      <c r="A46" s="37"/>
      <c r="B46" s="16"/>
      <c r="C46" s="35"/>
    </row>
    <row r="47" ht="14.25" customHeight="1">
      <c r="A47" s="37"/>
      <c r="B47" s="16"/>
      <c r="C47" s="35"/>
    </row>
    <row r="48" ht="14.25" customHeight="1">
      <c r="A48" s="37"/>
      <c r="B48" s="16"/>
      <c r="C48" s="35"/>
    </row>
    <row r="49" ht="14.25" customHeight="1">
      <c r="A49" s="37"/>
      <c r="B49" s="16"/>
      <c r="C49" s="35"/>
    </row>
    <row r="50" ht="14.25" customHeight="1">
      <c r="A50" s="37"/>
      <c r="B50" s="16"/>
      <c r="C50" s="35"/>
    </row>
    <row r="51" ht="14.25" customHeight="1">
      <c r="A51" s="37"/>
      <c r="B51" s="16"/>
      <c r="C51" s="35"/>
    </row>
    <row r="52" ht="14.25" customHeight="1">
      <c r="A52" s="37"/>
      <c r="B52" s="16"/>
      <c r="C52" s="35"/>
    </row>
    <row r="53" ht="14.25" customHeight="1">
      <c r="A53" s="37"/>
      <c r="B53" s="16"/>
      <c r="C53" s="35"/>
    </row>
    <row r="54" ht="14.25" customHeight="1">
      <c r="A54" s="37"/>
      <c r="B54" s="16"/>
      <c r="C54" s="35"/>
    </row>
    <row r="55" ht="14.25" customHeight="1">
      <c r="A55" s="37"/>
      <c r="B55" s="16"/>
      <c r="C55" s="35"/>
    </row>
    <row r="56" ht="14.25" customHeight="1">
      <c r="A56" s="37"/>
      <c r="B56" s="16"/>
      <c r="C56" s="35"/>
    </row>
    <row r="57" ht="14.25" customHeight="1">
      <c r="A57" s="37"/>
      <c r="B57" s="16"/>
      <c r="C57" s="35"/>
    </row>
    <row r="58" ht="14.25" customHeight="1">
      <c r="A58" s="37"/>
      <c r="B58" s="16"/>
      <c r="C58" s="35"/>
    </row>
    <row r="59" ht="14.25" customHeight="1">
      <c r="A59" s="37"/>
      <c r="B59" s="16"/>
      <c r="C59" s="35"/>
    </row>
    <row r="60" ht="14.25" customHeight="1">
      <c r="A60" s="37"/>
      <c r="B60" s="16"/>
      <c r="C60" s="35"/>
    </row>
    <row r="61" ht="14.25" customHeight="1">
      <c r="A61" s="37"/>
      <c r="B61" s="16"/>
      <c r="C61" s="35"/>
    </row>
    <row r="62" ht="14.25" customHeight="1">
      <c r="A62" s="37"/>
      <c r="B62" s="16"/>
      <c r="C62" s="35"/>
    </row>
    <row r="63" ht="14.25" customHeight="1">
      <c r="A63" s="37"/>
      <c r="B63" s="16"/>
      <c r="C63" s="35"/>
    </row>
    <row r="64" ht="14.25" customHeight="1">
      <c r="A64" s="37"/>
      <c r="B64" s="16"/>
      <c r="C64" s="35"/>
    </row>
    <row r="65" ht="14.25" customHeight="1">
      <c r="A65" s="37"/>
      <c r="B65" s="16"/>
      <c r="C65" s="35"/>
    </row>
    <row r="66" ht="14.25" customHeight="1">
      <c r="A66" s="37"/>
      <c r="B66" s="16"/>
      <c r="C66" s="35"/>
    </row>
    <row r="67" ht="14.25" customHeight="1">
      <c r="A67" s="37"/>
      <c r="B67" s="16"/>
      <c r="C67" s="35"/>
    </row>
    <row r="68" ht="14.25" customHeight="1">
      <c r="A68" s="37"/>
      <c r="B68" s="16"/>
      <c r="C68" s="35"/>
    </row>
    <row r="69" ht="14.25" customHeight="1">
      <c r="A69" s="37"/>
      <c r="B69" s="16"/>
      <c r="C69" s="35"/>
    </row>
    <row r="70" ht="14.25" customHeight="1">
      <c r="A70" s="37"/>
      <c r="B70" s="16"/>
      <c r="C70" s="35"/>
    </row>
    <row r="71" ht="14.25" customHeight="1">
      <c r="A71" s="37"/>
      <c r="B71" s="16"/>
      <c r="C71" s="35"/>
    </row>
    <row r="72" ht="14.25" customHeight="1">
      <c r="A72" s="37"/>
      <c r="B72" s="16"/>
      <c r="C72" s="35"/>
    </row>
    <row r="73" ht="14.25" customHeight="1">
      <c r="A73" s="37"/>
      <c r="B73" s="16"/>
      <c r="C73" s="35"/>
    </row>
    <row r="74" ht="14.25" customHeight="1">
      <c r="A74" s="37"/>
      <c r="B74" s="16"/>
      <c r="C74" s="35"/>
    </row>
    <row r="75" ht="14.25" customHeight="1">
      <c r="A75" s="37"/>
      <c r="B75" s="16"/>
      <c r="C75" s="35"/>
    </row>
    <row r="76" ht="14.25" customHeight="1">
      <c r="A76" s="37"/>
      <c r="B76" s="16"/>
      <c r="C76" s="35"/>
    </row>
    <row r="77" ht="14.25" customHeight="1">
      <c r="A77" s="37"/>
      <c r="B77" s="16"/>
      <c r="C77" s="35"/>
    </row>
    <row r="78" ht="14.25" customHeight="1">
      <c r="A78" s="37"/>
      <c r="B78" s="16"/>
      <c r="C78" s="35"/>
    </row>
    <row r="79" ht="14.25" customHeight="1">
      <c r="A79" s="37"/>
      <c r="B79" s="16"/>
      <c r="C79" s="35"/>
    </row>
    <row r="80" ht="14.25" customHeight="1">
      <c r="A80" s="37"/>
      <c r="B80" s="16"/>
      <c r="C80" s="35"/>
    </row>
    <row r="81" ht="14.25" customHeight="1">
      <c r="A81" s="37"/>
      <c r="B81" s="16"/>
      <c r="C81" s="35"/>
    </row>
    <row r="82" ht="14.25" customHeight="1">
      <c r="A82" s="37"/>
      <c r="B82" s="16"/>
      <c r="C82" s="35"/>
    </row>
    <row r="83" ht="14.25" customHeight="1">
      <c r="A83" s="37"/>
      <c r="B83" s="16"/>
      <c r="C83" s="35"/>
    </row>
    <row r="84" ht="14.25" customHeight="1">
      <c r="A84" s="37"/>
      <c r="B84" s="16"/>
      <c r="C84" s="35"/>
    </row>
    <row r="85" ht="14.25" customHeight="1">
      <c r="A85" s="37"/>
      <c r="B85" s="16"/>
      <c r="C85" s="35"/>
    </row>
    <row r="86" ht="14.25" customHeight="1">
      <c r="A86" s="37"/>
      <c r="B86" s="16"/>
      <c r="C86" s="35"/>
    </row>
    <row r="87" ht="14.25" customHeight="1">
      <c r="A87" s="37"/>
      <c r="B87" s="16"/>
      <c r="C87" s="35"/>
    </row>
    <row r="88" ht="14.25" customHeight="1">
      <c r="A88" s="37"/>
      <c r="B88" s="16"/>
      <c r="C88" s="35"/>
    </row>
    <row r="89" ht="14.25" customHeight="1">
      <c r="A89" s="37"/>
      <c r="B89" s="16"/>
      <c r="C89" s="35"/>
    </row>
    <row r="90" ht="14.25" customHeight="1">
      <c r="A90" s="37"/>
      <c r="B90" s="16"/>
      <c r="C90" s="35"/>
    </row>
    <row r="91" ht="14.25" customHeight="1">
      <c r="A91" s="37"/>
      <c r="B91" s="16"/>
      <c r="C91" s="35"/>
    </row>
    <row r="92" ht="14.25" customHeight="1">
      <c r="A92" s="37"/>
      <c r="B92" s="16"/>
      <c r="C92" s="35"/>
    </row>
    <row r="93" ht="14.25" customHeight="1">
      <c r="A93" s="37"/>
      <c r="B93" s="16"/>
      <c r="C93" s="35"/>
    </row>
    <row r="94" ht="14.25" customHeight="1">
      <c r="A94" s="37"/>
      <c r="B94" s="16"/>
      <c r="C94" s="35"/>
    </row>
    <row r="95" ht="14.25" customHeight="1">
      <c r="A95" s="37"/>
      <c r="B95" s="16"/>
      <c r="C95" s="35"/>
    </row>
    <row r="96" ht="14.25" customHeight="1">
      <c r="A96" s="37"/>
      <c r="B96" s="16"/>
      <c r="C96" s="35"/>
    </row>
    <row r="97" ht="14.25" customHeight="1">
      <c r="A97" s="37"/>
      <c r="B97" s="16"/>
      <c r="C97" s="35"/>
    </row>
    <row r="98" ht="14.25" customHeight="1">
      <c r="A98" s="37"/>
      <c r="B98" s="16"/>
      <c r="C98" s="35"/>
    </row>
    <row r="99" ht="14.25" customHeight="1">
      <c r="A99" s="37"/>
      <c r="B99" s="16"/>
      <c r="C99" s="35"/>
    </row>
    <row r="100" ht="14.25" customHeight="1">
      <c r="A100" s="37"/>
      <c r="B100" s="16"/>
      <c r="C100" s="35"/>
    </row>
    <row r="101" ht="14.25" customHeight="1">
      <c r="A101" s="37"/>
      <c r="B101" s="16"/>
      <c r="C101" s="35"/>
    </row>
    <row r="102" ht="14.25" customHeight="1">
      <c r="A102" s="37"/>
      <c r="B102" s="16"/>
      <c r="C102" s="35"/>
    </row>
    <row r="103" ht="14.25" customHeight="1">
      <c r="A103" s="37"/>
      <c r="B103" s="16"/>
      <c r="C103" s="35"/>
    </row>
    <row r="104" ht="14.25" customHeight="1">
      <c r="A104" s="37"/>
      <c r="B104" s="16"/>
      <c r="C104" s="35"/>
    </row>
    <row r="105" ht="14.25" customHeight="1">
      <c r="A105" s="37"/>
      <c r="B105" s="16"/>
      <c r="C105" s="35"/>
    </row>
    <row r="106" ht="14.25" customHeight="1">
      <c r="A106" s="37"/>
      <c r="B106" s="16"/>
      <c r="C106" s="35"/>
    </row>
    <row r="107" ht="14.25" customHeight="1">
      <c r="A107" s="37"/>
      <c r="B107" s="16"/>
      <c r="C107" s="35"/>
    </row>
    <row r="108" ht="14.25" customHeight="1">
      <c r="A108" s="37"/>
      <c r="B108" s="16"/>
      <c r="C108" s="35"/>
    </row>
    <row r="109" ht="14.25" customHeight="1">
      <c r="A109" s="37"/>
      <c r="B109" s="16"/>
      <c r="C109" s="35"/>
    </row>
    <row r="110" ht="14.25" customHeight="1">
      <c r="A110" s="37"/>
      <c r="B110" s="16"/>
      <c r="C110" s="35"/>
    </row>
    <row r="111" ht="14.25" customHeight="1">
      <c r="A111" s="37"/>
      <c r="B111" s="16"/>
      <c r="C111" s="35"/>
    </row>
    <row r="112" ht="14.25" customHeight="1">
      <c r="A112" s="37"/>
      <c r="B112" s="16"/>
      <c r="C112" s="35"/>
    </row>
    <row r="113" ht="14.25" customHeight="1">
      <c r="A113" s="37"/>
      <c r="B113" s="16"/>
      <c r="C113" s="35"/>
    </row>
    <row r="114" ht="14.25" customHeight="1">
      <c r="A114" s="37"/>
      <c r="B114" s="16"/>
      <c r="C114" s="35"/>
    </row>
    <row r="115" ht="14.25" customHeight="1">
      <c r="A115" s="37"/>
      <c r="B115" s="16"/>
      <c r="C115" s="35"/>
    </row>
    <row r="116" ht="14.25" customHeight="1">
      <c r="A116" s="37"/>
      <c r="B116" s="16"/>
      <c r="C116" s="35"/>
    </row>
    <row r="117" ht="14.25" customHeight="1">
      <c r="A117" s="37"/>
      <c r="B117" s="16"/>
      <c r="C117" s="35"/>
    </row>
    <row r="118" ht="14.25" customHeight="1">
      <c r="A118" s="37"/>
      <c r="B118" s="16"/>
      <c r="C118" s="35"/>
    </row>
    <row r="119" ht="14.25" customHeight="1">
      <c r="A119" s="37"/>
      <c r="B119" s="16"/>
      <c r="C119" s="35"/>
    </row>
    <row r="120" ht="14.25" customHeight="1">
      <c r="A120" s="37"/>
      <c r="B120" s="16"/>
      <c r="C120" s="35"/>
    </row>
    <row r="121" ht="14.25" customHeight="1">
      <c r="A121" s="37"/>
      <c r="B121" s="16"/>
      <c r="C121" s="35"/>
    </row>
    <row r="122" ht="14.25" customHeight="1">
      <c r="A122" s="37"/>
      <c r="B122" s="16"/>
      <c r="C122" s="35"/>
    </row>
    <row r="123" ht="14.25" customHeight="1">
      <c r="A123" s="37"/>
      <c r="B123" s="16"/>
      <c r="C123" s="35"/>
    </row>
    <row r="124" ht="14.25" customHeight="1">
      <c r="A124" s="37"/>
      <c r="B124" s="16"/>
      <c r="C124" s="35"/>
    </row>
    <row r="125" ht="14.25" customHeight="1">
      <c r="A125" s="37"/>
      <c r="B125" s="16"/>
      <c r="C125" s="35"/>
    </row>
    <row r="126" ht="14.25" customHeight="1">
      <c r="A126" s="37"/>
      <c r="B126" s="16"/>
      <c r="C126" s="35"/>
    </row>
    <row r="127" ht="14.25" customHeight="1">
      <c r="A127" s="37"/>
      <c r="B127" s="16"/>
      <c r="C127" s="35"/>
    </row>
    <row r="128" ht="14.25" customHeight="1">
      <c r="A128" s="37"/>
      <c r="B128" s="16"/>
      <c r="C128" s="35"/>
    </row>
    <row r="129" ht="14.25" customHeight="1">
      <c r="A129" s="37"/>
      <c r="B129" s="16"/>
      <c r="C129" s="35"/>
    </row>
    <row r="130" ht="14.25" customHeight="1">
      <c r="A130" s="37"/>
      <c r="B130" s="16"/>
      <c r="C130" s="35"/>
    </row>
    <row r="131" ht="14.25" customHeight="1">
      <c r="A131" s="37"/>
      <c r="B131" s="16"/>
      <c r="C131" s="35"/>
    </row>
    <row r="132" ht="14.25" customHeight="1">
      <c r="A132" s="37"/>
      <c r="B132" s="16"/>
      <c r="C132" s="35"/>
    </row>
    <row r="133" ht="14.25" customHeight="1">
      <c r="A133" s="37"/>
      <c r="B133" s="16"/>
      <c r="C133" s="35"/>
    </row>
    <row r="134" ht="14.25" customHeight="1">
      <c r="A134" s="37"/>
      <c r="B134" s="16"/>
      <c r="C134" s="35"/>
    </row>
    <row r="135" ht="14.25" customHeight="1">
      <c r="A135" s="37"/>
      <c r="B135" s="16"/>
      <c r="C135" s="35"/>
    </row>
    <row r="136" ht="14.25" customHeight="1">
      <c r="A136" s="37"/>
      <c r="B136" s="16"/>
      <c r="C136" s="35"/>
    </row>
    <row r="137" ht="14.25" customHeight="1">
      <c r="A137" s="37"/>
      <c r="B137" s="16"/>
      <c r="C137" s="35"/>
    </row>
    <row r="138" ht="14.25" customHeight="1">
      <c r="A138" s="37"/>
      <c r="B138" s="16"/>
      <c r="C138" s="35"/>
    </row>
    <row r="139" ht="14.25" customHeight="1">
      <c r="A139" s="37"/>
      <c r="B139" s="16"/>
      <c r="C139" s="35"/>
    </row>
    <row r="140" ht="14.25" customHeight="1">
      <c r="A140" s="37"/>
      <c r="B140" s="16"/>
      <c r="C140" s="35"/>
    </row>
    <row r="141" ht="14.25" customHeight="1">
      <c r="A141" s="37"/>
      <c r="B141" s="16"/>
      <c r="C141" s="35"/>
    </row>
    <row r="142" ht="14.25" customHeight="1">
      <c r="A142" s="37"/>
      <c r="B142" s="16"/>
      <c r="C142" s="35"/>
    </row>
    <row r="143" ht="14.25" customHeight="1">
      <c r="A143" s="37"/>
      <c r="B143" s="16"/>
      <c r="C143" s="35"/>
    </row>
    <row r="144" ht="14.25" customHeight="1">
      <c r="A144" s="37"/>
      <c r="B144" s="16"/>
      <c r="C144" s="35"/>
    </row>
    <row r="145" ht="14.25" customHeight="1">
      <c r="A145" s="37"/>
      <c r="B145" s="16"/>
      <c r="C145" s="35"/>
    </row>
    <row r="146" ht="14.25" customHeight="1">
      <c r="A146" s="37"/>
      <c r="B146" s="16"/>
      <c r="C146" s="35"/>
    </row>
    <row r="147" ht="14.25" customHeight="1">
      <c r="A147" s="37"/>
      <c r="B147" s="16"/>
      <c r="C147" s="35"/>
    </row>
    <row r="148" ht="14.25" customHeight="1">
      <c r="A148" s="37"/>
      <c r="B148" s="16"/>
      <c r="C148" s="35"/>
    </row>
    <row r="149" ht="14.25" customHeight="1">
      <c r="A149" s="37"/>
      <c r="B149" s="16"/>
      <c r="C149" s="35"/>
    </row>
    <row r="150" ht="14.25" customHeight="1">
      <c r="A150" s="37"/>
      <c r="B150" s="16"/>
      <c r="C150" s="35"/>
    </row>
    <row r="151" ht="14.25" customHeight="1">
      <c r="A151" s="37"/>
      <c r="B151" s="16"/>
      <c r="C151" s="35"/>
    </row>
    <row r="152" ht="14.25" customHeight="1">
      <c r="A152" s="37"/>
      <c r="B152" s="16"/>
      <c r="C152" s="35"/>
    </row>
    <row r="153" ht="14.25" customHeight="1">
      <c r="A153" s="37"/>
      <c r="B153" s="16"/>
      <c r="C153" s="35"/>
    </row>
    <row r="154" ht="14.25" customHeight="1">
      <c r="A154" s="37"/>
      <c r="B154" s="16"/>
      <c r="C154" s="35"/>
    </row>
    <row r="155" ht="14.25" customHeight="1">
      <c r="A155" s="37"/>
      <c r="B155" s="16"/>
      <c r="C155" s="35"/>
    </row>
    <row r="156" ht="14.25" customHeight="1">
      <c r="A156" s="37"/>
      <c r="B156" s="16"/>
      <c r="C156" s="35"/>
    </row>
    <row r="157" ht="14.25" customHeight="1">
      <c r="A157" s="37"/>
      <c r="B157" s="16"/>
      <c r="C157" s="35"/>
    </row>
    <row r="158" ht="14.25" customHeight="1">
      <c r="A158" s="37"/>
      <c r="B158" s="16"/>
      <c r="C158" s="35"/>
    </row>
    <row r="159" ht="14.25" customHeight="1">
      <c r="A159" s="37"/>
      <c r="B159" s="16"/>
      <c r="C159" s="35"/>
    </row>
    <row r="160" ht="14.25" customHeight="1">
      <c r="A160" s="37"/>
      <c r="B160" s="16"/>
      <c r="C160" s="35"/>
    </row>
    <row r="161" ht="14.25" customHeight="1">
      <c r="A161" s="37"/>
      <c r="B161" s="16"/>
      <c r="C161" s="35"/>
    </row>
    <row r="162" ht="14.25" customHeight="1">
      <c r="A162" s="37"/>
      <c r="B162" s="16"/>
      <c r="C162" s="35"/>
    </row>
    <row r="163" ht="14.25" customHeight="1">
      <c r="A163" s="37"/>
      <c r="B163" s="16"/>
      <c r="C163" s="35"/>
    </row>
    <row r="164" ht="14.25" customHeight="1">
      <c r="A164" s="37"/>
      <c r="B164" s="16"/>
      <c r="C164" s="35"/>
    </row>
    <row r="165" ht="14.25" customHeight="1">
      <c r="A165" s="37"/>
      <c r="B165" s="16"/>
      <c r="C165" s="35"/>
    </row>
    <row r="166" ht="14.25" customHeight="1">
      <c r="A166" s="37"/>
      <c r="B166" s="16"/>
      <c r="C166" s="35"/>
    </row>
    <row r="167" ht="14.25" customHeight="1">
      <c r="A167" s="37"/>
      <c r="B167" s="16"/>
      <c r="C167" s="35"/>
    </row>
    <row r="168" ht="14.25" customHeight="1">
      <c r="A168" s="37"/>
      <c r="B168" s="16"/>
      <c r="C168" s="35"/>
    </row>
    <row r="169" ht="14.25" customHeight="1">
      <c r="A169" s="37"/>
      <c r="B169" s="16"/>
      <c r="C169" s="35"/>
    </row>
    <row r="170" ht="14.25" customHeight="1">
      <c r="A170" s="37"/>
      <c r="B170" s="16"/>
      <c r="C170" s="35"/>
    </row>
    <row r="171" ht="14.25" customHeight="1">
      <c r="A171" s="37"/>
      <c r="B171" s="16"/>
      <c r="C171" s="35"/>
    </row>
    <row r="172" ht="14.25" customHeight="1">
      <c r="A172" s="37"/>
      <c r="B172" s="16"/>
      <c r="C172" s="35"/>
    </row>
    <row r="173" ht="14.25" customHeight="1">
      <c r="A173" s="37"/>
      <c r="B173" s="16"/>
      <c r="C173" s="35"/>
    </row>
    <row r="174" ht="14.25" customHeight="1">
      <c r="A174" s="37"/>
      <c r="B174" s="16"/>
      <c r="C174" s="35"/>
    </row>
    <row r="175" ht="14.25" customHeight="1">
      <c r="A175" s="37"/>
      <c r="B175" s="16"/>
      <c r="C175" s="35"/>
    </row>
    <row r="176" ht="14.25" customHeight="1">
      <c r="A176" s="37"/>
      <c r="B176" s="16"/>
      <c r="C176" s="35"/>
    </row>
    <row r="177" ht="14.25" customHeight="1">
      <c r="A177" s="37"/>
      <c r="B177" s="16"/>
      <c r="C177" s="35"/>
    </row>
    <row r="178" ht="14.25" customHeight="1">
      <c r="A178" s="37"/>
      <c r="B178" s="16"/>
      <c r="C178" s="35"/>
    </row>
    <row r="179" ht="14.25" customHeight="1">
      <c r="A179" s="37"/>
      <c r="B179" s="16"/>
      <c r="C179" s="35"/>
    </row>
    <row r="180" ht="14.25" customHeight="1">
      <c r="A180" s="37"/>
      <c r="B180" s="16"/>
      <c r="C180" s="35"/>
    </row>
    <row r="181" ht="14.25" customHeight="1">
      <c r="A181" s="37"/>
      <c r="B181" s="16"/>
      <c r="C181" s="35"/>
    </row>
    <row r="182" ht="14.25" customHeight="1">
      <c r="A182" s="37"/>
      <c r="B182" s="16"/>
      <c r="C182" s="35"/>
    </row>
    <row r="183" ht="14.25" customHeight="1">
      <c r="A183" s="37"/>
      <c r="B183" s="16"/>
      <c r="C183" s="35"/>
    </row>
    <row r="184" ht="14.25" customHeight="1">
      <c r="A184" s="37"/>
      <c r="B184" s="16"/>
      <c r="C184" s="35"/>
    </row>
    <row r="185" ht="14.25" customHeight="1">
      <c r="A185" s="37"/>
      <c r="B185" s="16"/>
      <c r="C185" s="35"/>
    </row>
    <row r="186" ht="14.25" customHeight="1">
      <c r="A186" s="37"/>
      <c r="B186" s="16"/>
      <c r="C186" s="35"/>
    </row>
    <row r="187" ht="14.25" customHeight="1">
      <c r="A187" s="37"/>
      <c r="B187" s="16"/>
      <c r="C187" s="35"/>
    </row>
    <row r="188" ht="14.25" customHeight="1">
      <c r="A188" s="37"/>
      <c r="B188" s="16"/>
      <c r="C188" s="35"/>
    </row>
    <row r="189" ht="14.25" customHeight="1">
      <c r="A189" s="37"/>
      <c r="B189" s="16"/>
      <c r="C189" s="35"/>
    </row>
    <row r="190" ht="14.25" customHeight="1">
      <c r="A190" s="37"/>
      <c r="B190" s="16"/>
      <c r="C190" s="35"/>
    </row>
    <row r="191" ht="14.25" customHeight="1">
      <c r="A191" s="37"/>
      <c r="B191" s="16"/>
      <c r="C191" s="35"/>
    </row>
    <row r="192" ht="14.25" customHeight="1">
      <c r="A192" s="37"/>
      <c r="B192" s="16"/>
      <c r="C192" s="35"/>
    </row>
    <row r="193" ht="14.25" customHeight="1">
      <c r="A193" s="37"/>
      <c r="B193" s="16"/>
      <c r="C193" s="35"/>
    </row>
    <row r="194" ht="14.25" customHeight="1">
      <c r="A194" s="37"/>
      <c r="B194" s="16"/>
      <c r="C194" s="35"/>
    </row>
    <row r="195" ht="14.25" customHeight="1">
      <c r="A195" s="37"/>
      <c r="B195" s="16"/>
      <c r="C195" s="35"/>
    </row>
    <row r="196" ht="14.25" customHeight="1">
      <c r="A196" s="37"/>
      <c r="B196" s="16"/>
      <c r="C196" s="35"/>
    </row>
    <row r="197" ht="14.25" customHeight="1">
      <c r="A197" s="37"/>
      <c r="B197" s="16"/>
      <c r="C197" s="35"/>
    </row>
    <row r="198" ht="14.25" customHeight="1">
      <c r="A198" s="37"/>
      <c r="B198" s="16"/>
      <c r="C198" s="35"/>
    </row>
    <row r="199" ht="14.25" customHeight="1">
      <c r="A199" s="37"/>
      <c r="B199" s="16"/>
      <c r="C199" s="35"/>
    </row>
    <row r="200" ht="14.25" customHeight="1">
      <c r="A200" s="37"/>
      <c r="B200" s="16"/>
      <c r="C200" s="35"/>
    </row>
    <row r="201" ht="14.25" customHeight="1">
      <c r="A201" s="37"/>
      <c r="B201" s="16"/>
      <c r="C201" s="35"/>
    </row>
    <row r="202" ht="14.25" customHeight="1">
      <c r="A202" s="37"/>
      <c r="B202" s="16"/>
      <c r="C202" s="35"/>
    </row>
    <row r="203" ht="14.25" customHeight="1">
      <c r="A203" s="37"/>
      <c r="B203" s="16"/>
      <c r="C203" s="35"/>
    </row>
    <row r="204" ht="14.25" customHeight="1">
      <c r="A204" s="37"/>
      <c r="B204" s="16"/>
      <c r="C204" s="35"/>
    </row>
    <row r="205" ht="14.25" customHeight="1">
      <c r="A205" s="37"/>
      <c r="B205" s="16"/>
      <c r="C205" s="35"/>
    </row>
    <row r="206" ht="14.25" customHeight="1">
      <c r="A206" s="37"/>
      <c r="B206" s="16"/>
      <c r="C206" s="35"/>
    </row>
    <row r="207" ht="14.25" customHeight="1">
      <c r="A207" s="37"/>
      <c r="B207" s="16"/>
      <c r="C207" s="35"/>
    </row>
    <row r="208" ht="14.25" customHeight="1">
      <c r="A208" s="37"/>
      <c r="B208" s="16"/>
      <c r="C208" s="35"/>
    </row>
    <row r="209" ht="14.25" customHeight="1">
      <c r="A209" s="37"/>
      <c r="B209" s="16"/>
      <c r="C209" s="35"/>
    </row>
    <row r="210" ht="14.25" customHeight="1">
      <c r="A210" s="37"/>
      <c r="B210" s="16"/>
      <c r="C210" s="35"/>
    </row>
    <row r="211" ht="14.25" customHeight="1">
      <c r="A211" s="37"/>
      <c r="B211" s="16"/>
      <c r="C211" s="35"/>
    </row>
    <row r="212" ht="14.25" customHeight="1">
      <c r="A212" s="37"/>
      <c r="B212" s="16"/>
      <c r="C212" s="35"/>
    </row>
    <row r="213" ht="14.25" customHeight="1">
      <c r="A213" s="37"/>
      <c r="B213" s="16"/>
      <c r="C213" s="35"/>
    </row>
    <row r="214" ht="14.25" customHeight="1">
      <c r="A214" s="37"/>
      <c r="B214" s="16"/>
      <c r="C214" s="35"/>
    </row>
    <row r="215" ht="14.25" customHeight="1">
      <c r="A215" s="37"/>
      <c r="B215" s="16"/>
      <c r="C215" s="35"/>
    </row>
    <row r="216" ht="14.25" customHeight="1">
      <c r="A216" s="37"/>
      <c r="B216" s="16"/>
      <c r="C216" s="35"/>
    </row>
    <row r="217" ht="14.25" customHeight="1">
      <c r="A217" s="37"/>
      <c r="B217" s="16"/>
      <c r="C217" s="35"/>
    </row>
    <row r="218" ht="14.25" customHeight="1">
      <c r="A218" s="37"/>
      <c r="B218" s="16"/>
      <c r="C218" s="35"/>
    </row>
    <row r="219" ht="14.25" customHeight="1">
      <c r="A219" s="37"/>
      <c r="B219" s="16"/>
      <c r="C219" s="35"/>
    </row>
    <row r="220" ht="14.25" customHeight="1">
      <c r="A220" s="37"/>
      <c r="B220" s="16"/>
      <c r="C220" s="35"/>
    </row>
    <row r="221" ht="14.25" customHeight="1">
      <c r="A221" s="37"/>
      <c r="B221" s="16"/>
      <c r="C221" s="35"/>
    </row>
    <row r="222" ht="14.25" customHeight="1">
      <c r="A222" s="37"/>
      <c r="B222" s="16"/>
      <c r="C222" s="35"/>
    </row>
    <row r="223" ht="14.25" customHeight="1">
      <c r="A223" s="37"/>
      <c r="B223" s="16"/>
      <c r="C223" s="35"/>
    </row>
    <row r="224" ht="14.25" customHeight="1">
      <c r="A224" s="37"/>
      <c r="B224" s="16"/>
      <c r="C224" s="35"/>
    </row>
    <row r="225" ht="14.25" customHeight="1">
      <c r="A225" s="37"/>
      <c r="B225" s="16"/>
      <c r="C225" s="35"/>
    </row>
    <row r="226" ht="14.25" customHeight="1">
      <c r="A226" s="37"/>
      <c r="B226" s="16"/>
      <c r="C226" s="35"/>
    </row>
    <row r="227" ht="14.25" customHeight="1">
      <c r="A227" s="37"/>
      <c r="B227" s="16"/>
      <c r="C227" s="35"/>
    </row>
    <row r="228" ht="14.25" customHeight="1">
      <c r="A228" s="37"/>
      <c r="B228" s="16"/>
      <c r="C228" s="35"/>
    </row>
    <row r="229" ht="14.25" customHeight="1">
      <c r="A229" s="37"/>
      <c r="B229" s="16"/>
      <c r="C229" s="35"/>
    </row>
    <row r="230" ht="14.25" customHeight="1">
      <c r="A230" s="37"/>
      <c r="B230" s="16"/>
      <c r="C230" s="35"/>
    </row>
    <row r="231" ht="14.25" customHeight="1">
      <c r="A231" s="37"/>
      <c r="B231" s="16"/>
      <c r="C231" s="35"/>
    </row>
    <row r="232" ht="14.25" customHeight="1">
      <c r="A232" s="37"/>
      <c r="B232" s="16"/>
      <c r="C232" s="35"/>
    </row>
    <row r="233" ht="14.25" customHeight="1">
      <c r="A233" s="37"/>
      <c r="B233" s="16"/>
      <c r="C233" s="35"/>
    </row>
    <row r="234" ht="14.25" customHeight="1">
      <c r="A234" s="37"/>
      <c r="B234" s="16"/>
      <c r="C234" s="35"/>
    </row>
    <row r="235" ht="14.25" customHeight="1">
      <c r="A235" s="37"/>
      <c r="B235" s="16"/>
      <c r="C235" s="35"/>
    </row>
    <row r="236" ht="14.25" customHeight="1">
      <c r="A236" s="37"/>
      <c r="B236" s="16"/>
      <c r="C236" s="35"/>
    </row>
    <row r="237" ht="14.25" customHeight="1">
      <c r="A237" s="37"/>
      <c r="B237" s="16"/>
      <c r="C237" s="35"/>
    </row>
    <row r="238" ht="14.25" customHeight="1">
      <c r="A238" s="37"/>
      <c r="B238" s="16"/>
      <c r="C238" s="35"/>
    </row>
    <row r="239" ht="14.25" customHeight="1">
      <c r="A239" s="37"/>
      <c r="B239" s="16"/>
      <c r="C239" s="35"/>
    </row>
    <row r="240" ht="14.25" customHeight="1">
      <c r="A240" s="37"/>
      <c r="B240" s="16"/>
      <c r="C240" s="35"/>
    </row>
    <row r="241" ht="14.25" customHeight="1">
      <c r="A241" s="37"/>
      <c r="B241" s="16"/>
      <c r="C241" s="35"/>
    </row>
    <row r="242" ht="14.25" customHeight="1">
      <c r="A242" s="37"/>
      <c r="B242" s="16"/>
      <c r="C242" s="35"/>
    </row>
    <row r="243" ht="14.25" customHeight="1">
      <c r="A243" s="37"/>
      <c r="B243" s="16"/>
      <c r="C243" s="35"/>
    </row>
    <row r="244" ht="14.25" customHeight="1">
      <c r="A244" s="37"/>
      <c r="B244" s="16"/>
      <c r="C244" s="35"/>
    </row>
    <row r="245" ht="14.25" customHeight="1">
      <c r="A245" s="37"/>
      <c r="B245" s="16"/>
      <c r="C245" s="35"/>
    </row>
    <row r="246" ht="14.25" customHeight="1">
      <c r="A246" s="37"/>
      <c r="B246" s="16"/>
      <c r="C246" s="35"/>
    </row>
    <row r="247" ht="14.25" customHeight="1">
      <c r="A247" s="37"/>
      <c r="B247" s="16"/>
      <c r="C247" s="35"/>
    </row>
    <row r="248" ht="14.25" customHeight="1">
      <c r="A248" s="37"/>
      <c r="B248" s="16"/>
      <c r="C248" s="35"/>
    </row>
    <row r="249" ht="14.25" customHeight="1">
      <c r="A249" s="37"/>
      <c r="B249" s="16"/>
      <c r="C249" s="35"/>
    </row>
    <row r="250" ht="14.25" customHeight="1">
      <c r="A250" s="37"/>
      <c r="B250" s="16"/>
      <c r="C250" s="35"/>
    </row>
    <row r="251" ht="14.25" customHeight="1">
      <c r="A251" s="37"/>
      <c r="B251" s="16"/>
      <c r="C251" s="35"/>
    </row>
    <row r="252" ht="14.25" customHeight="1">
      <c r="A252" s="37"/>
      <c r="B252" s="16"/>
      <c r="C252" s="35"/>
    </row>
    <row r="253" ht="14.25" customHeight="1">
      <c r="A253" s="37"/>
      <c r="B253" s="16"/>
      <c r="C253" s="35"/>
    </row>
    <row r="254" ht="14.25" customHeight="1">
      <c r="A254" s="37"/>
      <c r="B254" s="16"/>
      <c r="C254" s="35"/>
    </row>
    <row r="255" ht="14.25" customHeight="1">
      <c r="A255" s="37"/>
      <c r="B255" s="16"/>
      <c r="C255" s="35"/>
    </row>
    <row r="256" ht="14.25" customHeight="1">
      <c r="A256" s="37"/>
      <c r="B256" s="16"/>
      <c r="C256" s="35"/>
    </row>
    <row r="257" ht="14.25" customHeight="1">
      <c r="A257" s="37"/>
      <c r="B257" s="16"/>
      <c r="C257" s="35"/>
    </row>
    <row r="258" ht="14.25" customHeight="1">
      <c r="A258" s="37"/>
      <c r="B258" s="16"/>
      <c r="C258" s="35"/>
    </row>
    <row r="259" ht="14.25" customHeight="1">
      <c r="A259" s="37"/>
      <c r="B259" s="16"/>
      <c r="C259" s="35"/>
    </row>
    <row r="260" ht="14.25" customHeight="1">
      <c r="A260" s="37"/>
      <c r="B260" s="16"/>
      <c r="C260" s="35"/>
    </row>
    <row r="261" ht="14.25" customHeight="1">
      <c r="A261" s="37"/>
      <c r="B261" s="16"/>
      <c r="C261" s="35"/>
    </row>
    <row r="262" ht="14.25" customHeight="1">
      <c r="A262" s="37"/>
      <c r="B262" s="16"/>
      <c r="C262" s="35"/>
    </row>
    <row r="263" ht="14.25" customHeight="1">
      <c r="A263" s="37"/>
      <c r="B263" s="16"/>
      <c r="C263" s="35"/>
    </row>
    <row r="264" ht="14.25" customHeight="1">
      <c r="A264" s="37"/>
      <c r="B264" s="16"/>
      <c r="C264" s="35"/>
    </row>
    <row r="265" ht="14.25" customHeight="1">
      <c r="A265" s="37"/>
      <c r="B265" s="16"/>
      <c r="C265" s="35"/>
    </row>
    <row r="266" ht="14.25" customHeight="1">
      <c r="A266" s="37"/>
      <c r="B266" s="16"/>
      <c r="C266" s="35"/>
    </row>
    <row r="267" ht="14.25" customHeight="1">
      <c r="A267" s="37"/>
      <c r="B267" s="16"/>
      <c r="C267" s="35"/>
    </row>
    <row r="268" ht="14.25" customHeight="1">
      <c r="A268" s="37"/>
      <c r="B268" s="16"/>
      <c r="C268" s="35"/>
    </row>
    <row r="269" ht="14.25" customHeight="1">
      <c r="A269" s="37"/>
      <c r="B269" s="16"/>
      <c r="C269" s="35"/>
    </row>
    <row r="270" ht="14.25" customHeight="1">
      <c r="A270" s="37"/>
      <c r="B270" s="16"/>
      <c r="C270" s="35"/>
    </row>
    <row r="271" ht="14.25" customHeight="1">
      <c r="A271" s="37"/>
      <c r="B271" s="16"/>
      <c r="C271" s="35"/>
    </row>
    <row r="272" ht="14.25" customHeight="1">
      <c r="A272" s="37"/>
      <c r="B272" s="16"/>
      <c r="C272" s="35"/>
    </row>
    <row r="273" ht="14.25" customHeight="1">
      <c r="A273" s="37"/>
      <c r="B273" s="16"/>
      <c r="C273" s="35"/>
    </row>
    <row r="274" ht="14.25" customHeight="1">
      <c r="A274" s="37"/>
      <c r="B274" s="16"/>
      <c r="C274" s="35"/>
    </row>
    <row r="275" ht="14.25" customHeight="1">
      <c r="A275" s="37"/>
      <c r="B275" s="16"/>
      <c r="C275" s="35"/>
    </row>
    <row r="276" ht="14.25" customHeight="1">
      <c r="A276" s="37"/>
      <c r="B276" s="16"/>
      <c r="C276" s="35"/>
    </row>
    <row r="277" ht="14.25" customHeight="1">
      <c r="A277" s="37"/>
      <c r="B277" s="16"/>
      <c r="C277" s="35"/>
    </row>
    <row r="278" ht="14.25" customHeight="1">
      <c r="A278" s="37"/>
      <c r="B278" s="16"/>
      <c r="C278" s="35"/>
    </row>
    <row r="279" ht="14.25" customHeight="1">
      <c r="A279" s="37"/>
      <c r="B279" s="16"/>
      <c r="C279" s="35"/>
    </row>
    <row r="280" ht="14.25" customHeight="1">
      <c r="A280" s="37"/>
      <c r="B280" s="16"/>
      <c r="C280" s="35"/>
    </row>
    <row r="281" ht="14.25" customHeight="1">
      <c r="A281" s="37"/>
      <c r="B281" s="16"/>
      <c r="C281" s="35"/>
    </row>
    <row r="282" ht="14.25" customHeight="1">
      <c r="A282" s="37"/>
      <c r="B282" s="16"/>
      <c r="C282" s="35"/>
    </row>
    <row r="283" ht="14.25" customHeight="1">
      <c r="A283" s="37"/>
      <c r="B283" s="16"/>
      <c r="C283" s="35"/>
    </row>
    <row r="284" ht="14.25" customHeight="1">
      <c r="A284" s="37"/>
      <c r="B284" s="16"/>
      <c r="C284" s="35"/>
    </row>
    <row r="285" ht="14.25" customHeight="1">
      <c r="A285" s="37"/>
      <c r="B285" s="16"/>
      <c r="C285" s="35"/>
    </row>
    <row r="286" ht="14.25" customHeight="1">
      <c r="A286" s="37"/>
      <c r="B286" s="16"/>
      <c r="C286" s="35"/>
    </row>
    <row r="287" ht="14.25" customHeight="1">
      <c r="A287" s="37"/>
      <c r="B287" s="16"/>
      <c r="C287" s="35"/>
    </row>
    <row r="288" ht="14.25" customHeight="1">
      <c r="A288" s="37"/>
      <c r="B288" s="16"/>
      <c r="C288" s="35"/>
    </row>
    <row r="289" ht="14.25" customHeight="1">
      <c r="A289" s="37"/>
      <c r="B289" s="16"/>
      <c r="C289" s="35"/>
    </row>
    <row r="290" ht="14.25" customHeight="1">
      <c r="A290" s="37"/>
      <c r="B290" s="16"/>
      <c r="C290" s="35"/>
    </row>
    <row r="291" ht="14.25" customHeight="1">
      <c r="A291" s="37"/>
      <c r="B291" s="16"/>
      <c r="C291" s="35"/>
    </row>
    <row r="292" ht="14.25" customHeight="1">
      <c r="A292" s="37"/>
      <c r="B292" s="16"/>
      <c r="C292" s="35"/>
    </row>
    <row r="293" ht="14.25" customHeight="1">
      <c r="A293" s="37"/>
      <c r="B293" s="16"/>
      <c r="C293" s="35"/>
    </row>
    <row r="294" ht="14.25" customHeight="1">
      <c r="A294" s="37"/>
      <c r="B294" s="16"/>
      <c r="C294" s="35"/>
    </row>
    <row r="295" ht="14.25" customHeight="1">
      <c r="A295" s="37"/>
      <c r="B295" s="16"/>
      <c r="C295" s="35"/>
    </row>
    <row r="296" ht="14.25" customHeight="1">
      <c r="A296" s="37"/>
      <c r="B296" s="16"/>
      <c r="C296" s="35"/>
    </row>
    <row r="297" ht="14.25" customHeight="1">
      <c r="A297" s="37"/>
      <c r="B297" s="16"/>
      <c r="C297" s="35"/>
    </row>
    <row r="298" ht="14.25" customHeight="1">
      <c r="A298" s="37"/>
      <c r="B298" s="16"/>
      <c r="C298" s="35"/>
    </row>
    <row r="299" ht="14.25" customHeight="1">
      <c r="A299" s="37"/>
      <c r="B299" s="16"/>
      <c r="C299" s="35"/>
    </row>
    <row r="300" ht="14.25" customHeight="1">
      <c r="A300" s="37"/>
      <c r="B300" s="16"/>
      <c r="C300" s="35"/>
    </row>
    <row r="301" ht="14.25" customHeight="1">
      <c r="A301" s="37"/>
      <c r="B301" s="16"/>
      <c r="C301" s="35"/>
    </row>
    <row r="302" ht="14.25" customHeight="1">
      <c r="A302" s="37"/>
      <c r="B302" s="16"/>
      <c r="C302" s="35"/>
    </row>
    <row r="303" ht="14.25" customHeight="1">
      <c r="A303" s="37"/>
      <c r="B303" s="16"/>
      <c r="C303" s="35"/>
    </row>
    <row r="304" ht="14.25" customHeight="1">
      <c r="A304" s="37"/>
      <c r="B304" s="16"/>
      <c r="C304" s="35"/>
    </row>
    <row r="305" ht="14.25" customHeight="1">
      <c r="A305" s="37"/>
      <c r="B305" s="16"/>
      <c r="C305" s="35"/>
    </row>
    <row r="306" ht="14.25" customHeight="1">
      <c r="A306" s="37"/>
      <c r="B306" s="16"/>
      <c r="C306" s="35"/>
    </row>
    <row r="307" ht="14.25" customHeight="1">
      <c r="A307" s="37"/>
      <c r="B307" s="16"/>
      <c r="C307" s="35"/>
    </row>
    <row r="308" ht="14.25" customHeight="1">
      <c r="A308" s="37"/>
      <c r="B308" s="16"/>
      <c r="C308" s="35"/>
    </row>
    <row r="309" ht="14.25" customHeight="1">
      <c r="A309" s="37"/>
      <c r="B309" s="16"/>
      <c r="C309" s="35"/>
    </row>
    <row r="310" ht="14.25" customHeight="1">
      <c r="A310" s="37"/>
      <c r="B310" s="16"/>
      <c r="C310" s="35"/>
    </row>
    <row r="311" ht="14.25" customHeight="1">
      <c r="A311" s="37"/>
      <c r="B311" s="16"/>
      <c r="C311" s="35"/>
    </row>
    <row r="312" ht="14.25" customHeight="1">
      <c r="A312" s="37"/>
      <c r="B312" s="16"/>
      <c r="C312" s="35"/>
    </row>
    <row r="313" ht="14.25" customHeight="1">
      <c r="A313" s="37"/>
      <c r="B313" s="16"/>
      <c r="C313" s="35"/>
    </row>
    <row r="314" ht="14.25" customHeight="1">
      <c r="A314" s="37"/>
      <c r="B314" s="16"/>
      <c r="C314" s="35"/>
    </row>
    <row r="315" ht="14.25" customHeight="1">
      <c r="A315" s="37"/>
      <c r="B315" s="16"/>
      <c r="C315" s="35"/>
    </row>
    <row r="316" ht="14.25" customHeight="1">
      <c r="A316" s="37"/>
      <c r="B316" s="16"/>
      <c r="C316" s="35"/>
    </row>
    <row r="317" ht="14.25" customHeight="1">
      <c r="A317" s="37"/>
      <c r="B317" s="16"/>
      <c r="C317" s="35"/>
    </row>
    <row r="318" ht="14.25" customHeight="1">
      <c r="A318" s="37"/>
      <c r="B318" s="16"/>
      <c r="C318" s="35"/>
    </row>
    <row r="319" ht="14.25" customHeight="1">
      <c r="A319" s="37"/>
      <c r="B319" s="16"/>
      <c r="C319" s="35"/>
    </row>
    <row r="320" ht="14.25" customHeight="1">
      <c r="A320" s="37"/>
      <c r="B320" s="16"/>
      <c r="C320" s="35"/>
    </row>
    <row r="321" ht="14.25" customHeight="1">
      <c r="A321" s="37"/>
      <c r="B321" s="16"/>
      <c r="C321" s="35"/>
    </row>
    <row r="322" ht="14.25" customHeight="1">
      <c r="A322" s="37"/>
      <c r="B322" s="16"/>
      <c r="C322" s="35"/>
    </row>
    <row r="323" ht="14.25" customHeight="1">
      <c r="A323" s="37"/>
      <c r="B323" s="16"/>
      <c r="C323" s="35"/>
    </row>
    <row r="324" ht="14.25" customHeight="1">
      <c r="A324" s="37"/>
      <c r="B324" s="16"/>
      <c r="C324" s="35"/>
    </row>
    <row r="325" ht="14.25" customHeight="1">
      <c r="A325" s="37"/>
      <c r="B325" s="16"/>
      <c r="C325" s="35"/>
    </row>
    <row r="326" ht="14.25" customHeight="1">
      <c r="A326" s="37"/>
      <c r="B326" s="16"/>
      <c r="C326" s="35"/>
    </row>
    <row r="327" ht="14.25" customHeight="1">
      <c r="A327" s="37"/>
      <c r="B327" s="16"/>
      <c r="C327" s="35"/>
    </row>
    <row r="328" ht="14.25" customHeight="1">
      <c r="A328" s="37"/>
      <c r="B328" s="16"/>
      <c r="C328" s="35"/>
    </row>
    <row r="329" ht="14.25" customHeight="1">
      <c r="A329" s="37"/>
      <c r="B329" s="16"/>
      <c r="C329" s="35"/>
    </row>
    <row r="330" ht="14.25" customHeight="1">
      <c r="A330" s="37"/>
      <c r="B330" s="16"/>
      <c r="C330" s="35"/>
    </row>
    <row r="331" ht="14.25" customHeight="1">
      <c r="A331" s="37"/>
      <c r="B331" s="16"/>
      <c r="C331" s="35"/>
    </row>
    <row r="332" ht="14.25" customHeight="1">
      <c r="A332" s="37"/>
      <c r="B332" s="16"/>
      <c r="C332" s="35"/>
    </row>
    <row r="333" ht="14.25" customHeight="1">
      <c r="A333" s="37"/>
      <c r="B333" s="16"/>
      <c r="C333" s="35"/>
    </row>
    <row r="334" ht="14.25" customHeight="1">
      <c r="A334" s="37"/>
      <c r="B334" s="16"/>
      <c r="C334" s="35"/>
    </row>
    <row r="335" ht="14.25" customHeight="1">
      <c r="A335" s="37"/>
      <c r="B335" s="16"/>
      <c r="C335" s="35"/>
    </row>
    <row r="336" ht="14.25" customHeight="1">
      <c r="A336" s="37"/>
      <c r="B336" s="16"/>
      <c r="C336" s="35"/>
    </row>
    <row r="337" ht="14.25" customHeight="1">
      <c r="A337" s="37"/>
      <c r="B337" s="16"/>
      <c r="C337" s="35"/>
    </row>
    <row r="338" ht="14.25" customHeight="1">
      <c r="A338" s="37"/>
      <c r="B338" s="16"/>
      <c r="C338" s="35"/>
    </row>
    <row r="339" ht="14.25" customHeight="1">
      <c r="A339" s="37"/>
      <c r="B339" s="16"/>
      <c r="C339" s="35"/>
    </row>
    <row r="340" ht="14.25" customHeight="1">
      <c r="A340" s="37"/>
      <c r="B340" s="16"/>
      <c r="C340" s="35"/>
    </row>
    <row r="341" ht="14.25" customHeight="1">
      <c r="A341" s="37"/>
      <c r="B341" s="16"/>
      <c r="C341" s="35"/>
    </row>
    <row r="342" ht="14.25" customHeight="1">
      <c r="A342" s="37"/>
      <c r="B342" s="16"/>
      <c r="C342" s="35"/>
    </row>
    <row r="343" ht="14.25" customHeight="1">
      <c r="A343" s="37"/>
      <c r="B343" s="16"/>
      <c r="C343" s="35"/>
    </row>
    <row r="344" ht="14.25" customHeight="1">
      <c r="A344" s="37"/>
      <c r="B344" s="16"/>
      <c r="C344" s="35"/>
    </row>
    <row r="345" ht="14.25" customHeight="1">
      <c r="A345" s="37"/>
      <c r="B345" s="16"/>
      <c r="C345" s="35"/>
    </row>
    <row r="346" ht="14.25" customHeight="1">
      <c r="A346" s="37"/>
      <c r="B346" s="16"/>
      <c r="C346" s="35"/>
    </row>
    <row r="347" ht="14.25" customHeight="1">
      <c r="A347" s="37"/>
      <c r="B347" s="16"/>
      <c r="C347" s="35"/>
    </row>
    <row r="348" ht="14.25" customHeight="1">
      <c r="A348" s="37"/>
      <c r="B348" s="16"/>
      <c r="C348" s="35"/>
    </row>
    <row r="349" ht="14.25" customHeight="1">
      <c r="A349" s="37"/>
      <c r="B349" s="16"/>
      <c r="C349" s="35"/>
    </row>
    <row r="350" ht="14.25" customHeight="1">
      <c r="A350" s="37"/>
      <c r="B350" s="16"/>
      <c r="C350" s="35"/>
    </row>
    <row r="351" ht="14.25" customHeight="1">
      <c r="A351" s="37"/>
      <c r="B351" s="16"/>
      <c r="C351" s="35"/>
    </row>
    <row r="352" ht="14.25" customHeight="1">
      <c r="A352" s="37"/>
      <c r="B352" s="16"/>
      <c r="C352" s="35"/>
    </row>
    <row r="353" ht="14.25" customHeight="1">
      <c r="A353" s="37"/>
      <c r="B353" s="16"/>
      <c r="C353" s="35"/>
    </row>
    <row r="354" ht="14.25" customHeight="1">
      <c r="A354" s="37"/>
      <c r="B354" s="16"/>
      <c r="C354" s="35"/>
    </row>
    <row r="355" ht="14.25" customHeight="1">
      <c r="A355" s="37"/>
      <c r="B355" s="16"/>
      <c r="C355" s="35"/>
    </row>
    <row r="356" ht="14.25" customHeight="1">
      <c r="A356" s="37"/>
      <c r="B356" s="16"/>
      <c r="C356" s="35"/>
    </row>
    <row r="357" ht="14.25" customHeight="1">
      <c r="A357" s="37"/>
      <c r="B357" s="16"/>
      <c r="C357" s="35"/>
    </row>
    <row r="358" ht="14.25" customHeight="1">
      <c r="A358" s="37"/>
      <c r="B358" s="16"/>
      <c r="C358" s="35"/>
    </row>
    <row r="359" ht="14.25" customHeight="1">
      <c r="A359" s="37"/>
      <c r="B359" s="16"/>
      <c r="C359" s="35"/>
    </row>
    <row r="360" ht="14.25" customHeight="1">
      <c r="A360" s="37"/>
      <c r="B360" s="16"/>
      <c r="C360" s="35"/>
    </row>
    <row r="361" ht="14.25" customHeight="1">
      <c r="A361" s="37"/>
      <c r="B361" s="16"/>
      <c r="C361" s="35"/>
    </row>
    <row r="362" ht="14.25" customHeight="1">
      <c r="A362" s="37"/>
      <c r="B362" s="16"/>
      <c r="C362" s="35"/>
    </row>
    <row r="363" ht="14.25" customHeight="1">
      <c r="A363" s="37"/>
      <c r="B363" s="16"/>
      <c r="C363" s="35"/>
    </row>
    <row r="364" ht="14.25" customHeight="1">
      <c r="A364" s="37"/>
      <c r="B364" s="16"/>
      <c r="C364" s="35"/>
    </row>
    <row r="365" ht="14.25" customHeight="1">
      <c r="A365" s="37"/>
      <c r="B365" s="16"/>
      <c r="C365" s="35"/>
    </row>
    <row r="366" ht="14.25" customHeight="1">
      <c r="A366" s="37"/>
      <c r="B366" s="16"/>
      <c r="C366" s="35"/>
    </row>
    <row r="367" ht="14.25" customHeight="1">
      <c r="A367" s="37"/>
      <c r="B367" s="16"/>
      <c r="C367" s="35"/>
    </row>
    <row r="368" ht="14.25" customHeight="1">
      <c r="A368" s="37"/>
      <c r="B368" s="16"/>
      <c r="C368" s="35"/>
    </row>
    <row r="369" ht="14.25" customHeight="1">
      <c r="A369" s="37"/>
      <c r="B369" s="16"/>
      <c r="C369" s="35"/>
    </row>
    <row r="370" ht="14.25" customHeight="1">
      <c r="A370" s="37"/>
      <c r="B370" s="16"/>
      <c r="C370" s="35"/>
    </row>
    <row r="371" ht="14.25" customHeight="1">
      <c r="A371" s="37"/>
      <c r="B371" s="16"/>
      <c r="C371" s="35"/>
    </row>
    <row r="372" ht="14.25" customHeight="1">
      <c r="A372" s="37"/>
      <c r="B372" s="16"/>
      <c r="C372" s="35"/>
    </row>
    <row r="373" ht="14.25" customHeight="1">
      <c r="A373" s="37"/>
      <c r="B373" s="16"/>
      <c r="C373" s="35"/>
    </row>
    <row r="374" ht="14.25" customHeight="1">
      <c r="A374" s="37"/>
      <c r="B374" s="16"/>
      <c r="C374" s="35"/>
    </row>
    <row r="375" ht="14.25" customHeight="1">
      <c r="A375" s="37"/>
      <c r="B375" s="16"/>
      <c r="C375" s="35"/>
    </row>
    <row r="376" ht="14.25" customHeight="1">
      <c r="A376" s="37"/>
      <c r="B376" s="16"/>
      <c r="C376" s="35"/>
    </row>
    <row r="377" ht="14.25" customHeight="1">
      <c r="A377" s="37"/>
      <c r="B377" s="16"/>
      <c r="C377" s="35"/>
    </row>
    <row r="378" ht="14.25" customHeight="1">
      <c r="A378" s="37"/>
      <c r="B378" s="16"/>
      <c r="C378" s="35"/>
    </row>
    <row r="379" ht="14.25" customHeight="1">
      <c r="A379" s="37"/>
      <c r="B379" s="16"/>
      <c r="C379" s="35"/>
    </row>
    <row r="380" ht="14.25" customHeight="1">
      <c r="A380" s="37"/>
      <c r="B380" s="16"/>
      <c r="C380" s="35"/>
    </row>
    <row r="381" ht="14.25" customHeight="1">
      <c r="A381" s="37"/>
      <c r="B381" s="16"/>
      <c r="C381" s="35"/>
    </row>
    <row r="382" ht="14.25" customHeight="1">
      <c r="A382" s="37"/>
      <c r="B382" s="16"/>
      <c r="C382" s="35"/>
    </row>
    <row r="383" ht="14.25" customHeight="1">
      <c r="A383" s="37"/>
      <c r="B383" s="16"/>
      <c r="C383" s="35"/>
    </row>
    <row r="384" ht="14.25" customHeight="1">
      <c r="A384" s="37"/>
      <c r="B384" s="16"/>
      <c r="C384" s="35"/>
    </row>
    <row r="385" ht="14.25" customHeight="1">
      <c r="A385" s="37"/>
      <c r="B385" s="16"/>
      <c r="C385" s="35"/>
    </row>
    <row r="386" ht="14.25" customHeight="1">
      <c r="A386" s="37"/>
      <c r="B386" s="16"/>
      <c r="C386" s="35"/>
    </row>
    <row r="387" ht="14.25" customHeight="1">
      <c r="A387" s="37"/>
      <c r="B387" s="16"/>
      <c r="C387" s="35"/>
    </row>
    <row r="388" ht="14.25" customHeight="1">
      <c r="A388" s="37"/>
      <c r="B388" s="16"/>
      <c r="C388" s="35"/>
    </row>
    <row r="389" ht="14.25" customHeight="1">
      <c r="A389" s="37"/>
      <c r="B389" s="16"/>
      <c r="C389" s="35"/>
    </row>
    <row r="390" ht="14.25" customHeight="1">
      <c r="A390" s="37"/>
      <c r="B390" s="16"/>
      <c r="C390" s="35"/>
    </row>
    <row r="391" ht="14.25" customHeight="1">
      <c r="A391" s="37"/>
      <c r="B391" s="16"/>
      <c r="C391" s="35"/>
    </row>
    <row r="392" ht="14.25" customHeight="1">
      <c r="A392" s="37"/>
      <c r="B392" s="16"/>
      <c r="C392" s="35"/>
    </row>
    <row r="393" ht="14.25" customHeight="1">
      <c r="A393" s="37"/>
      <c r="B393" s="16"/>
      <c r="C393" s="35"/>
    </row>
    <row r="394" ht="14.25" customHeight="1">
      <c r="A394" s="37"/>
      <c r="B394" s="16"/>
      <c r="C394" s="35"/>
    </row>
    <row r="395" ht="14.25" customHeight="1">
      <c r="A395" s="37"/>
      <c r="B395" s="16"/>
      <c r="C395" s="35"/>
    </row>
    <row r="396" ht="14.25" customHeight="1">
      <c r="A396" s="37"/>
      <c r="B396" s="16"/>
      <c r="C396" s="35"/>
    </row>
    <row r="397" ht="14.25" customHeight="1">
      <c r="A397" s="37"/>
      <c r="B397" s="16"/>
      <c r="C397" s="35"/>
    </row>
    <row r="398" ht="14.25" customHeight="1">
      <c r="A398" s="37"/>
      <c r="B398" s="16"/>
      <c r="C398" s="35"/>
    </row>
    <row r="399" ht="14.25" customHeight="1">
      <c r="A399" s="37"/>
      <c r="B399" s="16"/>
      <c r="C399" s="35"/>
    </row>
    <row r="400" ht="14.25" customHeight="1">
      <c r="A400" s="37"/>
      <c r="B400" s="16"/>
      <c r="C400" s="35"/>
    </row>
    <row r="401" ht="14.25" customHeight="1">
      <c r="A401" s="37"/>
      <c r="B401" s="16"/>
      <c r="C401" s="35"/>
    </row>
    <row r="402" ht="14.25" customHeight="1">
      <c r="A402" s="37"/>
      <c r="B402" s="16"/>
      <c r="C402" s="35"/>
    </row>
    <row r="403" ht="14.25" customHeight="1">
      <c r="A403" s="37"/>
      <c r="B403" s="16"/>
      <c r="C403" s="35"/>
    </row>
    <row r="404" ht="14.25" customHeight="1">
      <c r="A404" s="37"/>
      <c r="B404" s="16"/>
      <c r="C404" s="35"/>
    </row>
    <row r="405" ht="14.25" customHeight="1">
      <c r="A405" s="37"/>
      <c r="B405" s="16"/>
      <c r="C405" s="35"/>
    </row>
    <row r="406" ht="14.25" customHeight="1">
      <c r="A406" s="37"/>
      <c r="B406" s="16"/>
      <c r="C406" s="35"/>
    </row>
    <row r="407" ht="14.25" customHeight="1">
      <c r="A407" s="37"/>
      <c r="B407" s="16"/>
      <c r="C407" s="35"/>
    </row>
    <row r="408" ht="14.25" customHeight="1">
      <c r="A408" s="37"/>
      <c r="B408" s="16"/>
      <c r="C408" s="35"/>
    </row>
    <row r="409" ht="14.25" customHeight="1">
      <c r="A409" s="37"/>
      <c r="B409" s="16"/>
      <c r="C409" s="35"/>
    </row>
    <row r="410" ht="14.25" customHeight="1">
      <c r="A410" s="37"/>
      <c r="B410" s="16"/>
      <c r="C410" s="35"/>
    </row>
    <row r="411" ht="14.25" customHeight="1">
      <c r="A411" s="37"/>
      <c r="B411" s="16"/>
      <c r="C411" s="35"/>
    </row>
    <row r="412" ht="14.25" customHeight="1">
      <c r="A412" s="37"/>
      <c r="B412" s="16"/>
      <c r="C412" s="35"/>
    </row>
    <row r="413" ht="14.25" customHeight="1">
      <c r="A413" s="37"/>
      <c r="B413" s="16"/>
      <c r="C413" s="35"/>
    </row>
    <row r="414" ht="14.25" customHeight="1">
      <c r="A414" s="37"/>
      <c r="B414" s="16"/>
      <c r="C414" s="35"/>
    </row>
    <row r="415" ht="14.25" customHeight="1">
      <c r="A415" s="37"/>
      <c r="B415" s="16"/>
      <c r="C415" s="35"/>
    </row>
    <row r="416" ht="14.25" customHeight="1">
      <c r="A416" s="37"/>
      <c r="B416" s="16"/>
      <c r="C416" s="35"/>
    </row>
    <row r="417" ht="14.25" customHeight="1">
      <c r="A417" s="37"/>
      <c r="B417" s="16"/>
      <c r="C417" s="35"/>
    </row>
    <row r="418" ht="14.25" customHeight="1">
      <c r="A418" s="37"/>
      <c r="B418" s="16"/>
      <c r="C418" s="35"/>
    </row>
    <row r="419" ht="14.25" customHeight="1">
      <c r="A419" s="37"/>
      <c r="B419" s="16"/>
      <c r="C419" s="35"/>
    </row>
    <row r="420" ht="14.25" customHeight="1">
      <c r="A420" s="37"/>
      <c r="B420" s="16"/>
      <c r="C420" s="35"/>
    </row>
    <row r="421" ht="14.25" customHeight="1">
      <c r="A421" s="37"/>
      <c r="B421" s="16"/>
      <c r="C421" s="35"/>
    </row>
    <row r="422" ht="14.25" customHeight="1">
      <c r="A422" s="37"/>
      <c r="B422" s="16"/>
      <c r="C422" s="35"/>
    </row>
    <row r="423" ht="14.25" customHeight="1">
      <c r="A423" s="37"/>
      <c r="B423" s="16"/>
      <c r="C423" s="35"/>
    </row>
    <row r="424" ht="14.25" customHeight="1">
      <c r="A424" s="37"/>
      <c r="B424" s="16"/>
      <c r="C424" s="35"/>
    </row>
    <row r="425" ht="14.25" customHeight="1">
      <c r="A425" s="37"/>
      <c r="B425" s="16"/>
      <c r="C425" s="35"/>
    </row>
    <row r="426" ht="14.25" customHeight="1">
      <c r="A426" s="37"/>
      <c r="B426" s="16"/>
      <c r="C426" s="35"/>
    </row>
    <row r="427" ht="14.25" customHeight="1">
      <c r="A427" s="37"/>
      <c r="B427" s="16"/>
      <c r="C427" s="35"/>
    </row>
    <row r="428" ht="14.25" customHeight="1">
      <c r="A428" s="37"/>
      <c r="B428" s="16"/>
      <c r="C428" s="35"/>
    </row>
    <row r="429" ht="14.25" customHeight="1">
      <c r="A429" s="37"/>
      <c r="B429" s="16"/>
      <c r="C429" s="35"/>
    </row>
    <row r="430" ht="14.25" customHeight="1">
      <c r="A430" s="37"/>
      <c r="B430" s="16"/>
      <c r="C430" s="35"/>
    </row>
    <row r="431" ht="14.25" customHeight="1">
      <c r="A431" s="37"/>
      <c r="B431" s="16"/>
      <c r="C431" s="35"/>
    </row>
    <row r="432" ht="14.25" customHeight="1">
      <c r="A432" s="37"/>
      <c r="B432" s="16"/>
      <c r="C432" s="35"/>
    </row>
    <row r="433" ht="14.25" customHeight="1">
      <c r="A433" s="37"/>
      <c r="B433" s="16"/>
      <c r="C433" s="35"/>
    </row>
    <row r="434" ht="14.25" customHeight="1">
      <c r="A434" s="37"/>
      <c r="B434" s="16"/>
      <c r="C434" s="35"/>
    </row>
    <row r="435" ht="14.25" customHeight="1">
      <c r="A435" s="37"/>
      <c r="B435" s="16"/>
      <c r="C435" s="35"/>
    </row>
    <row r="436" ht="14.25" customHeight="1">
      <c r="A436" s="37"/>
      <c r="B436" s="16"/>
      <c r="C436" s="35"/>
    </row>
    <row r="437" ht="14.25" customHeight="1">
      <c r="A437" s="37"/>
      <c r="B437" s="16"/>
      <c r="C437" s="35"/>
    </row>
    <row r="438" ht="14.25" customHeight="1">
      <c r="A438" s="37"/>
      <c r="B438" s="16"/>
      <c r="C438" s="35"/>
    </row>
    <row r="439" ht="14.25" customHeight="1">
      <c r="A439" s="37"/>
      <c r="B439" s="16"/>
      <c r="C439" s="35"/>
    </row>
    <row r="440" ht="14.25" customHeight="1">
      <c r="A440" s="37"/>
      <c r="B440" s="16"/>
      <c r="C440" s="35"/>
    </row>
    <row r="441" ht="14.25" customHeight="1">
      <c r="A441" s="37"/>
      <c r="B441" s="16"/>
      <c r="C441" s="35"/>
    </row>
    <row r="442" ht="14.25" customHeight="1">
      <c r="A442" s="37"/>
      <c r="B442" s="16"/>
      <c r="C442" s="35"/>
    </row>
    <row r="443" ht="14.25" customHeight="1">
      <c r="A443" s="37"/>
      <c r="B443" s="16"/>
      <c r="C443" s="35"/>
    </row>
    <row r="444" ht="14.25" customHeight="1">
      <c r="A444" s="37"/>
      <c r="B444" s="16"/>
      <c r="C444" s="35"/>
    </row>
    <row r="445" ht="14.25" customHeight="1">
      <c r="A445" s="37"/>
      <c r="B445" s="16"/>
      <c r="C445" s="35"/>
    </row>
    <row r="446" ht="14.25" customHeight="1">
      <c r="A446" s="37"/>
      <c r="B446" s="16"/>
      <c r="C446" s="35"/>
    </row>
    <row r="447" ht="14.25" customHeight="1">
      <c r="A447" s="37"/>
      <c r="B447" s="16"/>
      <c r="C447" s="35"/>
    </row>
    <row r="448" ht="14.25" customHeight="1">
      <c r="A448" s="37"/>
      <c r="B448" s="16"/>
      <c r="C448" s="35"/>
    </row>
    <row r="449" ht="14.25" customHeight="1">
      <c r="A449" s="37"/>
      <c r="B449" s="16"/>
      <c r="C449" s="35"/>
    </row>
    <row r="450" ht="14.25" customHeight="1">
      <c r="A450" s="37"/>
      <c r="B450" s="16"/>
      <c r="C450" s="35"/>
    </row>
    <row r="451" ht="14.25" customHeight="1">
      <c r="A451" s="37"/>
      <c r="B451" s="16"/>
      <c r="C451" s="35"/>
    </row>
    <row r="452" ht="14.25" customHeight="1">
      <c r="A452" s="37"/>
      <c r="B452" s="16"/>
      <c r="C452" s="35"/>
    </row>
    <row r="453" ht="14.25" customHeight="1">
      <c r="A453" s="37"/>
      <c r="B453" s="16"/>
      <c r="C453" s="35"/>
    </row>
    <row r="454" ht="14.25" customHeight="1">
      <c r="A454" s="37"/>
      <c r="B454" s="16"/>
      <c r="C454" s="35"/>
    </row>
    <row r="455" ht="14.25" customHeight="1">
      <c r="A455" s="37"/>
      <c r="B455" s="16"/>
      <c r="C455" s="35"/>
    </row>
    <row r="456" ht="14.25" customHeight="1">
      <c r="A456" s="37"/>
      <c r="B456" s="16"/>
      <c r="C456" s="35"/>
    </row>
    <row r="457" ht="14.25" customHeight="1">
      <c r="A457" s="37"/>
      <c r="B457" s="16"/>
      <c r="C457" s="35"/>
    </row>
    <row r="458" ht="14.25" customHeight="1">
      <c r="A458" s="37"/>
      <c r="B458" s="16"/>
      <c r="C458" s="35"/>
    </row>
    <row r="459" ht="14.25" customHeight="1">
      <c r="A459" s="37"/>
      <c r="B459" s="16"/>
      <c r="C459" s="35"/>
    </row>
    <row r="460" ht="14.25" customHeight="1">
      <c r="A460" s="37"/>
      <c r="B460" s="16"/>
      <c r="C460" s="35"/>
    </row>
    <row r="461" ht="14.25" customHeight="1">
      <c r="A461" s="37"/>
      <c r="B461" s="16"/>
      <c r="C461" s="35"/>
    </row>
    <row r="462" ht="14.25" customHeight="1">
      <c r="A462" s="37"/>
      <c r="B462" s="16"/>
      <c r="C462" s="35"/>
    </row>
    <row r="463" ht="14.25" customHeight="1">
      <c r="A463" s="37"/>
      <c r="B463" s="16"/>
      <c r="C463" s="35"/>
    </row>
    <row r="464" ht="14.25" customHeight="1">
      <c r="A464" s="37"/>
      <c r="B464" s="16"/>
      <c r="C464" s="35"/>
    </row>
    <row r="465" ht="14.25" customHeight="1">
      <c r="A465" s="37"/>
      <c r="B465" s="16"/>
      <c r="C465" s="35"/>
    </row>
    <row r="466" ht="14.25" customHeight="1">
      <c r="A466" s="37"/>
      <c r="B466" s="16"/>
      <c r="C466" s="35"/>
    </row>
    <row r="467" ht="14.25" customHeight="1">
      <c r="A467" s="37"/>
      <c r="B467" s="16"/>
      <c r="C467" s="35"/>
    </row>
    <row r="468" ht="14.25" customHeight="1">
      <c r="A468" s="37"/>
      <c r="B468" s="16"/>
      <c r="C468" s="35"/>
    </row>
    <row r="469" ht="14.25" customHeight="1">
      <c r="A469" s="37"/>
      <c r="B469" s="16"/>
      <c r="C469" s="35"/>
    </row>
    <row r="470" ht="14.25" customHeight="1">
      <c r="A470" s="37"/>
      <c r="B470" s="16"/>
      <c r="C470" s="35"/>
    </row>
    <row r="471" ht="14.25" customHeight="1">
      <c r="A471" s="37"/>
      <c r="B471" s="16"/>
      <c r="C471" s="35"/>
    </row>
    <row r="472" ht="14.25" customHeight="1">
      <c r="A472" s="37"/>
      <c r="B472" s="16"/>
      <c r="C472" s="35"/>
    </row>
    <row r="473" ht="14.25" customHeight="1">
      <c r="A473" s="37"/>
      <c r="B473" s="16"/>
      <c r="C473" s="35"/>
    </row>
    <row r="474" ht="14.25" customHeight="1">
      <c r="A474" s="37"/>
      <c r="B474" s="16"/>
      <c r="C474" s="35"/>
    </row>
    <row r="475" ht="14.25" customHeight="1">
      <c r="A475" s="37"/>
      <c r="B475" s="16"/>
      <c r="C475" s="35"/>
    </row>
    <row r="476" ht="14.25" customHeight="1">
      <c r="A476" s="37"/>
      <c r="B476" s="16"/>
      <c r="C476" s="35"/>
    </row>
    <row r="477" ht="14.25" customHeight="1">
      <c r="A477" s="37"/>
      <c r="B477" s="16"/>
      <c r="C477" s="35"/>
    </row>
    <row r="478" ht="14.25" customHeight="1">
      <c r="A478" s="37"/>
      <c r="B478" s="16"/>
      <c r="C478" s="35"/>
    </row>
    <row r="479" ht="14.25" customHeight="1">
      <c r="A479" s="37"/>
      <c r="B479" s="16"/>
      <c r="C479" s="35"/>
    </row>
    <row r="480" ht="14.25" customHeight="1">
      <c r="A480" s="37"/>
      <c r="B480" s="16"/>
      <c r="C480" s="35"/>
    </row>
    <row r="481" ht="14.25" customHeight="1">
      <c r="A481" s="37"/>
      <c r="B481" s="16"/>
      <c r="C481" s="35"/>
    </row>
    <row r="482" ht="14.25" customHeight="1">
      <c r="A482" s="37"/>
      <c r="B482" s="16"/>
      <c r="C482" s="35"/>
    </row>
    <row r="483" ht="14.25" customHeight="1">
      <c r="A483" s="37"/>
      <c r="B483" s="16"/>
      <c r="C483" s="35"/>
    </row>
    <row r="484" ht="14.25" customHeight="1">
      <c r="A484" s="37"/>
      <c r="B484" s="16"/>
      <c r="C484" s="35"/>
    </row>
    <row r="485" ht="14.25" customHeight="1">
      <c r="A485" s="37"/>
      <c r="B485" s="16"/>
      <c r="C485" s="35"/>
    </row>
    <row r="486" ht="14.25" customHeight="1">
      <c r="A486" s="37"/>
      <c r="B486" s="16"/>
      <c r="C486" s="35"/>
    </row>
    <row r="487" ht="14.25" customHeight="1">
      <c r="A487" s="37"/>
      <c r="B487" s="16"/>
      <c r="C487" s="35"/>
    </row>
    <row r="488" ht="14.25" customHeight="1">
      <c r="A488" s="37"/>
      <c r="B488" s="16"/>
      <c r="C488" s="35"/>
    </row>
    <row r="489" ht="14.25" customHeight="1">
      <c r="A489" s="37"/>
      <c r="B489" s="16"/>
      <c r="C489" s="35"/>
    </row>
    <row r="490" ht="14.25" customHeight="1">
      <c r="A490" s="37"/>
      <c r="B490" s="16"/>
      <c r="C490" s="35"/>
    </row>
    <row r="491" ht="14.25" customHeight="1">
      <c r="A491" s="37"/>
      <c r="B491" s="16"/>
      <c r="C491" s="35"/>
    </row>
    <row r="492" ht="14.25" customHeight="1">
      <c r="A492" s="37"/>
      <c r="B492" s="16"/>
      <c r="C492" s="35"/>
    </row>
    <row r="493" ht="14.25" customHeight="1">
      <c r="A493" s="37"/>
      <c r="B493" s="16"/>
      <c r="C493" s="35"/>
    </row>
    <row r="494" ht="14.25" customHeight="1">
      <c r="A494" s="37"/>
      <c r="B494" s="16"/>
      <c r="C494" s="35"/>
    </row>
    <row r="495" ht="14.25" customHeight="1">
      <c r="A495" s="37"/>
      <c r="B495" s="16"/>
      <c r="C495" s="35"/>
    </row>
    <row r="496" ht="14.25" customHeight="1">
      <c r="A496" s="37"/>
      <c r="B496" s="16"/>
      <c r="C496" s="35"/>
    </row>
    <row r="497" ht="14.25" customHeight="1">
      <c r="A497" s="37"/>
      <c r="B497" s="16"/>
      <c r="C497" s="35"/>
    </row>
    <row r="498" ht="14.25" customHeight="1">
      <c r="A498" s="37"/>
      <c r="B498" s="16"/>
      <c r="C498" s="35"/>
    </row>
    <row r="499" ht="14.25" customHeight="1">
      <c r="A499" s="37"/>
      <c r="B499" s="16"/>
      <c r="C499" s="35"/>
    </row>
    <row r="500" ht="14.25" customHeight="1">
      <c r="A500" s="37"/>
      <c r="B500" s="16"/>
      <c r="C500" s="35"/>
    </row>
    <row r="501" ht="14.25" customHeight="1">
      <c r="A501" s="37"/>
      <c r="B501" s="16"/>
      <c r="C501" s="35"/>
    </row>
    <row r="502" ht="14.25" customHeight="1">
      <c r="A502" s="37"/>
      <c r="B502" s="16"/>
      <c r="C502" s="35"/>
    </row>
    <row r="503" ht="14.25" customHeight="1">
      <c r="A503" s="37"/>
      <c r="B503" s="16"/>
      <c r="C503" s="35"/>
    </row>
    <row r="504" ht="14.25" customHeight="1">
      <c r="A504" s="37"/>
      <c r="B504" s="16"/>
      <c r="C504" s="35"/>
    </row>
    <row r="505" ht="14.25" customHeight="1">
      <c r="A505" s="37"/>
      <c r="B505" s="16"/>
      <c r="C505" s="35"/>
    </row>
    <row r="506" ht="14.25" customHeight="1">
      <c r="A506" s="37"/>
      <c r="B506" s="16"/>
      <c r="C506" s="35"/>
    </row>
    <row r="507" ht="14.25" customHeight="1">
      <c r="A507" s="37"/>
      <c r="B507" s="16"/>
      <c r="C507" s="35"/>
    </row>
    <row r="508" ht="14.25" customHeight="1">
      <c r="A508" s="37"/>
      <c r="B508" s="16"/>
      <c r="C508" s="35"/>
    </row>
    <row r="509" ht="14.25" customHeight="1">
      <c r="A509" s="37"/>
      <c r="B509" s="16"/>
      <c r="C509" s="35"/>
    </row>
    <row r="510" ht="14.25" customHeight="1">
      <c r="A510" s="37"/>
      <c r="B510" s="16"/>
      <c r="C510" s="35"/>
    </row>
    <row r="511" ht="14.25" customHeight="1">
      <c r="A511" s="37"/>
      <c r="B511" s="16"/>
      <c r="C511" s="35"/>
    </row>
    <row r="512" ht="14.25" customHeight="1">
      <c r="A512" s="37"/>
      <c r="B512" s="16"/>
      <c r="C512" s="35"/>
    </row>
    <row r="513" ht="14.25" customHeight="1">
      <c r="A513" s="37"/>
      <c r="B513" s="16"/>
      <c r="C513" s="35"/>
    </row>
    <row r="514" ht="14.25" customHeight="1">
      <c r="A514" s="37"/>
      <c r="B514" s="16"/>
      <c r="C514" s="35"/>
    </row>
    <row r="515" ht="14.25" customHeight="1">
      <c r="A515" s="37"/>
      <c r="B515" s="16"/>
      <c r="C515" s="35"/>
    </row>
    <row r="516" ht="14.25" customHeight="1">
      <c r="A516" s="37"/>
      <c r="B516" s="16"/>
      <c r="C516" s="35"/>
    </row>
    <row r="517" ht="14.25" customHeight="1">
      <c r="A517" s="37"/>
      <c r="B517" s="16"/>
      <c r="C517" s="35"/>
    </row>
    <row r="518" ht="14.25" customHeight="1">
      <c r="A518" s="37"/>
      <c r="B518" s="16"/>
      <c r="C518" s="35"/>
    </row>
    <row r="519" ht="14.25" customHeight="1">
      <c r="A519" s="37"/>
      <c r="B519" s="16"/>
      <c r="C519" s="35"/>
    </row>
    <row r="520" ht="14.25" customHeight="1">
      <c r="A520" s="37"/>
      <c r="B520" s="16"/>
      <c r="C520" s="35"/>
    </row>
    <row r="521" ht="14.25" customHeight="1">
      <c r="A521" s="37"/>
      <c r="B521" s="16"/>
      <c r="C521" s="35"/>
    </row>
    <row r="522" ht="14.25" customHeight="1">
      <c r="A522" s="37"/>
      <c r="B522" s="16"/>
      <c r="C522" s="35"/>
    </row>
    <row r="523" ht="14.25" customHeight="1">
      <c r="A523" s="37"/>
      <c r="B523" s="16"/>
      <c r="C523" s="35"/>
    </row>
    <row r="524" ht="14.25" customHeight="1">
      <c r="A524" s="37"/>
      <c r="B524" s="16"/>
      <c r="C524" s="35"/>
    </row>
    <row r="525" ht="14.25" customHeight="1">
      <c r="A525" s="37"/>
      <c r="B525" s="16"/>
      <c r="C525" s="35"/>
    </row>
    <row r="526" ht="14.25" customHeight="1">
      <c r="A526" s="37"/>
      <c r="B526" s="16"/>
      <c r="C526" s="35"/>
    </row>
    <row r="527" ht="14.25" customHeight="1">
      <c r="A527" s="37"/>
      <c r="B527" s="16"/>
      <c r="C527" s="35"/>
    </row>
    <row r="528" ht="14.25" customHeight="1">
      <c r="A528" s="37"/>
      <c r="B528" s="16"/>
      <c r="C528" s="35"/>
    </row>
    <row r="529" ht="14.25" customHeight="1">
      <c r="A529" s="37"/>
      <c r="B529" s="16"/>
      <c r="C529" s="35"/>
    </row>
    <row r="530" ht="14.25" customHeight="1">
      <c r="A530" s="37"/>
      <c r="B530" s="16"/>
      <c r="C530" s="35"/>
    </row>
    <row r="531" ht="14.25" customHeight="1">
      <c r="A531" s="37"/>
      <c r="B531" s="16"/>
      <c r="C531" s="35"/>
    </row>
    <row r="532" ht="14.25" customHeight="1">
      <c r="A532" s="37"/>
      <c r="B532" s="16"/>
      <c r="C532" s="35"/>
    </row>
    <row r="533" ht="14.25" customHeight="1">
      <c r="A533" s="37"/>
      <c r="B533" s="16"/>
      <c r="C533" s="35"/>
    </row>
    <row r="534" ht="14.25" customHeight="1">
      <c r="A534" s="37"/>
      <c r="B534" s="16"/>
      <c r="C534" s="35"/>
    </row>
    <row r="535" ht="14.25" customHeight="1">
      <c r="A535" s="37"/>
      <c r="B535" s="16"/>
      <c r="C535" s="35"/>
    </row>
    <row r="536" ht="14.25" customHeight="1">
      <c r="A536" s="37"/>
      <c r="B536" s="16"/>
      <c r="C536" s="35"/>
    </row>
    <row r="537" ht="14.25" customHeight="1">
      <c r="A537" s="37"/>
      <c r="B537" s="16"/>
      <c r="C537" s="35"/>
    </row>
    <row r="538" ht="14.25" customHeight="1">
      <c r="A538" s="37"/>
      <c r="B538" s="16"/>
      <c r="C538" s="35"/>
    </row>
    <row r="539" ht="14.25" customHeight="1">
      <c r="A539" s="37"/>
      <c r="B539" s="16"/>
      <c r="C539" s="35"/>
    </row>
    <row r="540" ht="14.25" customHeight="1">
      <c r="A540" s="37"/>
      <c r="B540" s="16"/>
      <c r="C540" s="35"/>
    </row>
    <row r="541" ht="14.25" customHeight="1">
      <c r="A541" s="37"/>
      <c r="B541" s="16"/>
      <c r="C541" s="35"/>
    </row>
    <row r="542" ht="14.25" customHeight="1">
      <c r="A542" s="37"/>
      <c r="B542" s="16"/>
      <c r="C542" s="35"/>
    </row>
    <row r="543" ht="14.25" customHeight="1">
      <c r="A543" s="37"/>
      <c r="B543" s="16"/>
      <c r="C543" s="35"/>
    </row>
    <row r="544" ht="14.25" customHeight="1">
      <c r="A544" s="37"/>
      <c r="B544" s="16"/>
      <c r="C544" s="35"/>
    </row>
    <row r="545" ht="14.25" customHeight="1">
      <c r="A545" s="37"/>
      <c r="B545" s="16"/>
      <c r="C545" s="35"/>
    </row>
    <row r="546" ht="14.25" customHeight="1">
      <c r="A546" s="37"/>
      <c r="B546" s="16"/>
      <c r="C546" s="35"/>
    </row>
    <row r="547" ht="14.25" customHeight="1">
      <c r="A547" s="37"/>
      <c r="B547" s="16"/>
      <c r="C547" s="35"/>
    </row>
    <row r="548" ht="14.25" customHeight="1">
      <c r="A548" s="37"/>
      <c r="B548" s="16"/>
      <c r="C548" s="35"/>
    </row>
    <row r="549" ht="14.25" customHeight="1">
      <c r="A549" s="37"/>
      <c r="B549" s="16"/>
      <c r="C549" s="35"/>
    </row>
    <row r="550" ht="14.25" customHeight="1">
      <c r="A550" s="37"/>
      <c r="B550" s="16"/>
      <c r="C550" s="35"/>
    </row>
    <row r="551" ht="14.25" customHeight="1">
      <c r="A551" s="37"/>
      <c r="B551" s="16"/>
      <c r="C551" s="35"/>
    </row>
    <row r="552" ht="14.25" customHeight="1">
      <c r="A552" s="37"/>
      <c r="B552" s="16"/>
      <c r="C552" s="35"/>
    </row>
    <row r="553" ht="14.25" customHeight="1">
      <c r="A553" s="37"/>
      <c r="B553" s="16"/>
      <c r="C553" s="35"/>
    </row>
    <row r="554" ht="14.25" customHeight="1">
      <c r="A554" s="37"/>
      <c r="B554" s="16"/>
      <c r="C554" s="35"/>
    </row>
    <row r="555" ht="14.25" customHeight="1">
      <c r="A555" s="37"/>
      <c r="B555" s="16"/>
      <c r="C555" s="35"/>
    </row>
    <row r="556" ht="14.25" customHeight="1">
      <c r="A556" s="37"/>
      <c r="B556" s="16"/>
      <c r="C556" s="35"/>
    </row>
    <row r="557" ht="14.25" customHeight="1">
      <c r="A557" s="37"/>
      <c r="B557" s="16"/>
      <c r="C557" s="35"/>
    </row>
    <row r="558" ht="14.25" customHeight="1">
      <c r="A558" s="37"/>
      <c r="B558" s="16"/>
      <c r="C558" s="35"/>
    </row>
    <row r="559" ht="14.25" customHeight="1">
      <c r="A559" s="37"/>
      <c r="B559" s="16"/>
      <c r="C559" s="35"/>
    </row>
    <row r="560" ht="14.25" customHeight="1">
      <c r="A560" s="37"/>
      <c r="B560" s="16"/>
      <c r="C560" s="35"/>
    </row>
    <row r="561" ht="14.25" customHeight="1">
      <c r="A561" s="37"/>
      <c r="B561" s="16"/>
      <c r="C561" s="35"/>
    </row>
    <row r="562" ht="14.25" customHeight="1">
      <c r="A562" s="37"/>
      <c r="B562" s="16"/>
      <c r="C562" s="35"/>
    </row>
    <row r="563" ht="14.25" customHeight="1">
      <c r="A563" s="37"/>
      <c r="B563" s="16"/>
      <c r="C563" s="35"/>
    </row>
    <row r="564" ht="14.25" customHeight="1">
      <c r="A564" s="37"/>
      <c r="B564" s="16"/>
      <c r="C564" s="35"/>
    </row>
    <row r="565" ht="14.25" customHeight="1">
      <c r="A565" s="37"/>
      <c r="B565" s="16"/>
      <c r="C565" s="35"/>
    </row>
    <row r="566" ht="14.25" customHeight="1">
      <c r="A566" s="37"/>
      <c r="B566" s="16"/>
      <c r="C566" s="35"/>
    </row>
    <row r="567" ht="14.25" customHeight="1">
      <c r="A567" s="37"/>
      <c r="B567" s="16"/>
      <c r="C567" s="35"/>
    </row>
    <row r="568" ht="14.25" customHeight="1">
      <c r="A568" s="37"/>
      <c r="B568" s="16"/>
      <c r="C568" s="35"/>
    </row>
    <row r="569" ht="14.25" customHeight="1">
      <c r="A569" s="37"/>
      <c r="B569" s="16"/>
      <c r="C569" s="35"/>
    </row>
    <row r="570" ht="14.25" customHeight="1">
      <c r="A570" s="37"/>
      <c r="B570" s="16"/>
      <c r="C570" s="35"/>
    </row>
    <row r="571" ht="14.25" customHeight="1">
      <c r="A571" s="37"/>
      <c r="B571" s="16"/>
      <c r="C571" s="35"/>
    </row>
    <row r="572" ht="14.25" customHeight="1">
      <c r="A572" s="37"/>
      <c r="B572" s="16"/>
      <c r="C572" s="35"/>
    </row>
    <row r="573" ht="14.25" customHeight="1">
      <c r="A573" s="37"/>
      <c r="B573" s="16"/>
      <c r="C573" s="35"/>
    </row>
    <row r="574" ht="14.25" customHeight="1">
      <c r="A574" s="37"/>
      <c r="B574" s="16"/>
      <c r="C574" s="35"/>
    </row>
    <row r="575" ht="14.25" customHeight="1">
      <c r="A575" s="37"/>
      <c r="B575" s="16"/>
      <c r="C575" s="35"/>
    </row>
    <row r="576" ht="14.25" customHeight="1">
      <c r="A576" s="37"/>
      <c r="B576" s="16"/>
      <c r="C576" s="35"/>
    </row>
    <row r="577" ht="14.25" customHeight="1">
      <c r="A577" s="37"/>
      <c r="B577" s="16"/>
      <c r="C577" s="35"/>
    </row>
    <row r="578" ht="14.25" customHeight="1">
      <c r="A578" s="37"/>
      <c r="B578" s="16"/>
      <c r="C578" s="35"/>
    </row>
    <row r="579" ht="14.25" customHeight="1">
      <c r="A579" s="37"/>
      <c r="B579" s="16"/>
      <c r="C579" s="35"/>
    </row>
    <row r="580" ht="14.25" customHeight="1">
      <c r="A580" s="37"/>
      <c r="B580" s="16"/>
      <c r="C580" s="35"/>
    </row>
    <row r="581" ht="14.25" customHeight="1">
      <c r="A581" s="37"/>
      <c r="B581" s="16"/>
      <c r="C581" s="35"/>
    </row>
    <row r="582" ht="14.25" customHeight="1">
      <c r="A582" s="37"/>
      <c r="B582" s="16"/>
      <c r="C582" s="35"/>
    </row>
    <row r="583" ht="14.25" customHeight="1">
      <c r="A583" s="37"/>
      <c r="B583" s="16"/>
      <c r="C583" s="35"/>
    </row>
    <row r="584" ht="14.25" customHeight="1">
      <c r="A584" s="37"/>
      <c r="B584" s="16"/>
      <c r="C584" s="35"/>
    </row>
    <row r="585" ht="14.25" customHeight="1">
      <c r="A585" s="37"/>
      <c r="B585" s="16"/>
      <c r="C585" s="35"/>
    </row>
    <row r="586" ht="14.25" customHeight="1">
      <c r="A586" s="37"/>
      <c r="B586" s="16"/>
      <c r="C586" s="35"/>
    </row>
    <row r="587" ht="14.25" customHeight="1">
      <c r="A587" s="37"/>
      <c r="B587" s="16"/>
      <c r="C587" s="35"/>
    </row>
    <row r="588" ht="14.25" customHeight="1">
      <c r="A588" s="37"/>
      <c r="B588" s="16"/>
      <c r="C588" s="35"/>
    </row>
    <row r="589" ht="14.25" customHeight="1">
      <c r="A589" s="37"/>
      <c r="B589" s="16"/>
      <c r="C589" s="35"/>
    </row>
    <row r="590" ht="14.25" customHeight="1">
      <c r="A590" s="37"/>
      <c r="B590" s="16"/>
      <c r="C590" s="35"/>
    </row>
    <row r="591" ht="14.25" customHeight="1">
      <c r="A591" s="37"/>
      <c r="B591" s="16"/>
      <c r="C591" s="35"/>
    </row>
    <row r="592" ht="14.25" customHeight="1">
      <c r="A592" s="37"/>
      <c r="B592" s="16"/>
      <c r="C592" s="35"/>
    </row>
    <row r="593" ht="14.25" customHeight="1">
      <c r="A593" s="37"/>
      <c r="B593" s="16"/>
      <c r="C593" s="35"/>
    </row>
    <row r="594" ht="14.25" customHeight="1">
      <c r="A594" s="37"/>
      <c r="B594" s="16"/>
      <c r="C594" s="35"/>
    </row>
    <row r="595" ht="14.25" customHeight="1">
      <c r="A595" s="37"/>
      <c r="B595" s="16"/>
      <c r="C595" s="35"/>
    </row>
    <row r="596" ht="14.25" customHeight="1">
      <c r="A596" s="37"/>
      <c r="B596" s="16"/>
      <c r="C596" s="35"/>
    </row>
    <row r="597" ht="14.25" customHeight="1">
      <c r="A597" s="37"/>
      <c r="B597" s="16"/>
      <c r="C597" s="35"/>
    </row>
    <row r="598" ht="14.25" customHeight="1">
      <c r="A598" s="37"/>
      <c r="B598" s="16"/>
      <c r="C598" s="35"/>
    </row>
    <row r="599" ht="14.25" customHeight="1">
      <c r="A599" s="37"/>
      <c r="B599" s="16"/>
      <c r="C599" s="35"/>
    </row>
    <row r="600" ht="14.25" customHeight="1">
      <c r="A600" s="37"/>
      <c r="B600" s="16"/>
      <c r="C600" s="35"/>
    </row>
    <row r="601" ht="14.25" customHeight="1">
      <c r="A601" s="37"/>
      <c r="B601" s="16"/>
      <c r="C601" s="35"/>
    </row>
    <row r="602" ht="14.25" customHeight="1">
      <c r="A602" s="37"/>
      <c r="B602" s="16"/>
      <c r="C602" s="35"/>
    </row>
    <row r="603" ht="14.25" customHeight="1">
      <c r="A603" s="37"/>
      <c r="B603" s="16"/>
      <c r="C603" s="35"/>
    </row>
    <row r="604" ht="14.25" customHeight="1">
      <c r="A604" s="37"/>
      <c r="B604" s="16"/>
      <c r="C604" s="35"/>
    </row>
    <row r="605" ht="14.25" customHeight="1">
      <c r="A605" s="37"/>
      <c r="B605" s="16"/>
      <c r="C605" s="35"/>
    </row>
    <row r="606" ht="14.25" customHeight="1">
      <c r="A606" s="37"/>
      <c r="B606" s="16"/>
      <c r="C606" s="35"/>
    </row>
    <row r="607" ht="14.25" customHeight="1">
      <c r="A607" s="37"/>
      <c r="B607" s="16"/>
      <c r="C607" s="35"/>
    </row>
    <row r="608" ht="14.25" customHeight="1">
      <c r="A608" s="37"/>
      <c r="B608" s="16"/>
      <c r="C608" s="35"/>
    </row>
    <row r="609" ht="14.25" customHeight="1">
      <c r="A609" s="37"/>
      <c r="B609" s="16"/>
      <c r="C609" s="35"/>
    </row>
    <row r="610" ht="14.25" customHeight="1">
      <c r="A610" s="37"/>
      <c r="B610" s="16"/>
      <c r="C610" s="35"/>
    </row>
    <row r="611" ht="14.25" customHeight="1">
      <c r="A611" s="37"/>
      <c r="B611" s="16"/>
      <c r="C611" s="35"/>
    </row>
    <row r="612" ht="14.25" customHeight="1">
      <c r="A612" s="37"/>
      <c r="B612" s="16"/>
      <c r="C612" s="35"/>
    </row>
    <row r="613" ht="14.25" customHeight="1">
      <c r="A613" s="37"/>
      <c r="B613" s="16"/>
      <c r="C613" s="35"/>
    </row>
    <row r="614" ht="14.25" customHeight="1">
      <c r="A614" s="37"/>
      <c r="B614" s="16"/>
      <c r="C614" s="35"/>
    </row>
    <row r="615" ht="14.25" customHeight="1">
      <c r="A615" s="37"/>
      <c r="B615" s="16"/>
      <c r="C615" s="35"/>
    </row>
    <row r="616" ht="14.25" customHeight="1">
      <c r="A616" s="37"/>
      <c r="B616" s="16"/>
      <c r="C616" s="35"/>
    </row>
    <row r="617" ht="14.25" customHeight="1">
      <c r="A617" s="37"/>
      <c r="B617" s="16"/>
      <c r="C617" s="35"/>
    </row>
    <row r="618" ht="14.25" customHeight="1">
      <c r="A618" s="37"/>
      <c r="B618" s="16"/>
      <c r="C618" s="35"/>
    </row>
    <row r="619" ht="14.25" customHeight="1">
      <c r="A619" s="37"/>
      <c r="B619" s="16"/>
      <c r="C619" s="35"/>
    </row>
    <row r="620" ht="14.25" customHeight="1">
      <c r="A620" s="37"/>
      <c r="B620" s="16"/>
      <c r="C620" s="35"/>
    </row>
    <row r="621" ht="14.25" customHeight="1">
      <c r="A621" s="37"/>
      <c r="B621" s="16"/>
      <c r="C621" s="35"/>
    </row>
    <row r="622" ht="14.25" customHeight="1">
      <c r="A622" s="37"/>
      <c r="B622" s="16"/>
      <c r="C622" s="35"/>
    </row>
    <row r="623" ht="14.25" customHeight="1">
      <c r="A623" s="37"/>
      <c r="B623" s="16"/>
      <c r="C623" s="35"/>
    </row>
    <row r="624" ht="14.25" customHeight="1">
      <c r="A624" s="37"/>
      <c r="B624" s="16"/>
      <c r="C624" s="35"/>
    </row>
    <row r="625" ht="14.25" customHeight="1">
      <c r="A625" s="37"/>
      <c r="B625" s="16"/>
      <c r="C625" s="35"/>
    </row>
    <row r="626" ht="14.25" customHeight="1">
      <c r="A626" s="37"/>
      <c r="B626" s="16"/>
      <c r="C626" s="35"/>
    </row>
    <row r="627" ht="14.25" customHeight="1">
      <c r="A627" s="37"/>
      <c r="B627" s="16"/>
      <c r="C627" s="35"/>
    </row>
    <row r="628" ht="14.25" customHeight="1">
      <c r="A628" s="37"/>
      <c r="B628" s="16"/>
      <c r="C628" s="35"/>
    </row>
    <row r="629" ht="14.25" customHeight="1">
      <c r="A629" s="37"/>
      <c r="B629" s="16"/>
      <c r="C629" s="35"/>
    </row>
    <row r="630" ht="14.25" customHeight="1">
      <c r="A630" s="37"/>
      <c r="B630" s="16"/>
      <c r="C630" s="35"/>
    </row>
    <row r="631" ht="14.25" customHeight="1">
      <c r="A631" s="37"/>
      <c r="B631" s="16"/>
      <c r="C631" s="35"/>
    </row>
    <row r="632" ht="14.25" customHeight="1">
      <c r="A632" s="37"/>
      <c r="B632" s="16"/>
      <c r="C632" s="35"/>
    </row>
    <row r="633" ht="14.25" customHeight="1">
      <c r="A633" s="37"/>
      <c r="B633" s="16"/>
      <c r="C633" s="35"/>
    </row>
    <row r="634" ht="14.25" customHeight="1">
      <c r="A634" s="37"/>
      <c r="B634" s="16"/>
      <c r="C634" s="35"/>
    </row>
    <row r="635" ht="14.25" customHeight="1">
      <c r="A635" s="37"/>
      <c r="B635" s="16"/>
      <c r="C635" s="35"/>
    </row>
    <row r="636" ht="14.25" customHeight="1">
      <c r="A636" s="37"/>
      <c r="B636" s="16"/>
      <c r="C636" s="35"/>
    </row>
    <row r="637" ht="14.25" customHeight="1">
      <c r="A637" s="37"/>
      <c r="B637" s="16"/>
      <c r="C637" s="35"/>
    </row>
    <row r="638" ht="14.25" customHeight="1">
      <c r="A638" s="37"/>
      <c r="B638" s="16"/>
      <c r="C638" s="35"/>
    </row>
    <row r="639" ht="14.25" customHeight="1">
      <c r="A639" s="37"/>
      <c r="B639" s="16"/>
      <c r="C639" s="35"/>
    </row>
    <row r="640" ht="14.25" customHeight="1">
      <c r="A640" s="37"/>
      <c r="B640" s="16"/>
      <c r="C640" s="35"/>
    </row>
    <row r="641" ht="14.25" customHeight="1">
      <c r="A641" s="37"/>
      <c r="B641" s="16"/>
      <c r="C641" s="35"/>
    </row>
    <row r="642" ht="14.25" customHeight="1">
      <c r="A642" s="37"/>
      <c r="B642" s="16"/>
      <c r="C642" s="35"/>
    </row>
    <row r="643" ht="14.25" customHeight="1">
      <c r="A643" s="37"/>
      <c r="B643" s="16"/>
      <c r="C643" s="35"/>
    </row>
    <row r="644" ht="14.25" customHeight="1">
      <c r="A644" s="37"/>
      <c r="B644" s="16"/>
      <c r="C644" s="35"/>
    </row>
    <row r="645" ht="14.25" customHeight="1">
      <c r="A645" s="37"/>
      <c r="B645" s="16"/>
      <c r="C645" s="35"/>
    </row>
    <row r="646" ht="14.25" customHeight="1">
      <c r="A646" s="37"/>
      <c r="B646" s="16"/>
      <c r="C646" s="35"/>
    </row>
    <row r="647" ht="14.25" customHeight="1">
      <c r="A647" s="37"/>
      <c r="B647" s="16"/>
      <c r="C647" s="35"/>
    </row>
    <row r="648" ht="14.25" customHeight="1">
      <c r="A648" s="37"/>
      <c r="B648" s="16"/>
      <c r="C648" s="35"/>
    </row>
    <row r="649" ht="14.25" customHeight="1">
      <c r="A649" s="37"/>
      <c r="B649" s="16"/>
      <c r="C649" s="35"/>
    </row>
    <row r="650" ht="14.25" customHeight="1">
      <c r="A650" s="37"/>
      <c r="B650" s="16"/>
      <c r="C650" s="35"/>
    </row>
    <row r="651" ht="14.25" customHeight="1">
      <c r="A651" s="37"/>
      <c r="B651" s="16"/>
      <c r="C651" s="35"/>
    </row>
    <row r="652" ht="14.25" customHeight="1">
      <c r="A652" s="37"/>
      <c r="B652" s="16"/>
      <c r="C652" s="35"/>
    </row>
    <row r="653" ht="14.25" customHeight="1">
      <c r="A653" s="37"/>
      <c r="B653" s="16"/>
      <c r="C653" s="35"/>
    </row>
    <row r="654" ht="14.25" customHeight="1">
      <c r="A654" s="37"/>
      <c r="B654" s="16"/>
      <c r="C654" s="35"/>
    </row>
    <row r="655" ht="14.25" customHeight="1">
      <c r="A655" s="37"/>
      <c r="B655" s="16"/>
      <c r="C655" s="35"/>
    </row>
    <row r="656" ht="14.25" customHeight="1">
      <c r="A656" s="37"/>
      <c r="B656" s="16"/>
      <c r="C656" s="35"/>
    </row>
    <row r="657" ht="14.25" customHeight="1">
      <c r="A657" s="37"/>
      <c r="B657" s="16"/>
      <c r="C657" s="35"/>
    </row>
    <row r="658" ht="14.25" customHeight="1">
      <c r="A658" s="37"/>
      <c r="B658" s="16"/>
      <c r="C658" s="35"/>
    </row>
    <row r="659" ht="14.25" customHeight="1">
      <c r="A659" s="37"/>
      <c r="B659" s="16"/>
      <c r="C659" s="35"/>
    </row>
    <row r="660" ht="14.25" customHeight="1">
      <c r="A660" s="37"/>
      <c r="B660" s="16"/>
      <c r="C660" s="35"/>
    </row>
    <row r="661" ht="14.25" customHeight="1">
      <c r="A661" s="37"/>
      <c r="B661" s="16"/>
      <c r="C661" s="35"/>
    </row>
    <row r="662" ht="14.25" customHeight="1">
      <c r="A662" s="37"/>
      <c r="B662" s="16"/>
      <c r="C662" s="35"/>
    </row>
    <row r="663" ht="14.25" customHeight="1">
      <c r="A663" s="37"/>
      <c r="B663" s="16"/>
      <c r="C663" s="35"/>
    </row>
    <row r="664" ht="14.25" customHeight="1">
      <c r="A664" s="37"/>
      <c r="B664" s="16"/>
      <c r="C664" s="35"/>
    </row>
    <row r="665" ht="14.25" customHeight="1">
      <c r="A665" s="37"/>
      <c r="B665" s="16"/>
      <c r="C665" s="35"/>
    </row>
    <row r="666" ht="14.25" customHeight="1">
      <c r="A666" s="37"/>
      <c r="B666" s="16"/>
      <c r="C666" s="35"/>
    </row>
    <row r="667" ht="14.25" customHeight="1">
      <c r="A667" s="37"/>
      <c r="B667" s="16"/>
      <c r="C667" s="35"/>
    </row>
    <row r="668" ht="14.25" customHeight="1">
      <c r="A668" s="37"/>
      <c r="B668" s="16"/>
      <c r="C668" s="35"/>
    </row>
    <row r="669" ht="14.25" customHeight="1">
      <c r="A669" s="37"/>
      <c r="B669" s="16"/>
      <c r="C669" s="35"/>
    </row>
    <row r="670" ht="14.25" customHeight="1">
      <c r="A670" s="37"/>
      <c r="B670" s="16"/>
      <c r="C670" s="35"/>
    </row>
    <row r="671" ht="14.25" customHeight="1">
      <c r="A671" s="37"/>
      <c r="B671" s="16"/>
      <c r="C671" s="35"/>
    </row>
    <row r="672" ht="14.25" customHeight="1">
      <c r="A672" s="37"/>
      <c r="B672" s="16"/>
      <c r="C672" s="35"/>
    </row>
    <row r="673" ht="14.25" customHeight="1">
      <c r="A673" s="37"/>
      <c r="B673" s="16"/>
      <c r="C673" s="35"/>
    </row>
    <row r="674" ht="14.25" customHeight="1">
      <c r="A674" s="37"/>
      <c r="B674" s="16"/>
      <c r="C674" s="35"/>
    </row>
    <row r="675" ht="14.25" customHeight="1">
      <c r="A675" s="37"/>
      <c r="B675" s="16"/>
      <c r="C675" s="35"/>
    </row>
    <row r="676" ht="14.25" customHeight="1">
      <c r="A676" s="37"/>
      <c r="B676" s="16"/>
      <c r="C676" s="35"/>
    </row>
    <row r="677" ht="14.25" customHeight="1">
      <c r="A677" s="37"/>
      <c r="B677" s="16"/>
      <c r="C677" s="35"/>
    </row>
    <row r="678" ht="14.25" customHeight="1">
      <c r="A678" s="37"/>
      <c r="B678" s="16"/>
      <c r="C678" s="35"/>
    </row>
    <row r="679" ht="14.25" customHeight="1">
      <c r="A679" s="37"/>
      <c r="B679" s="16"/>
      <c r="C679" s="35"/>
    </row>
    <row r="680" ht="14.25" customHeight="1">
      <c r="A680" s="37"/>
      <c r="B680" s="16"/>
      <c r="C680" s="35"/>
    </row>
    <row r="681" ht="14.25" customHeight="1">
      <c r="A681" s="37"/>
      <c r="B681" s="16"/>
      <c r="C681" s="35"/>
    </row>
    <row r="682" ht="14.25" customHeight="1">
      <c r="A682" s="37"/>
      <c r="B682" s="16"/>
      <c r="C682" s="35"/>
    </row>
    <row r="683" ht="14.25" customHeight="1">
      <c r="A683" s="37"/>
      <c r="B683" s="16"/>
      <c r="C683" s="35"/>
    </row>
    <row r="684" ht="14.25" customHeight="1">
      <c r="A684" s="37"/>
      <c r="B684" s="16"/>
      <c r="C684" s="35"/>
    </row>
    <row r="685" ht="14.25" customHeight="1">
      <c r="A685" s="37"/>
      <c r="B685" s="16"/>
      <c r="C685" s="35"/>
    </row>
    <row r="686" ht="14.25" customHeight="1">
      <c r="A686" s="37"/>
      <c r="B686" s="16"/>
      <c r="C686" s="35"/>
    </row>
    <row r="687" ht="14.25" customHeight="1">
      <c r="A687" s="37"/>
      <c r="B687" s="16"/>
      <c r="C687" s="35"/>
    </row>
    <row r="688" ht="14.25" customHeight="1">
      <c r="A688" s="37"/>
      <c r="B688" s="16"/>
      <c r="C688" s="35"/>
    </row>
    <row r="689" ht="14.25" customHeight="1">
      <c r="A689" s="37"/>
      <c r="B689" s="16"/>
      <c r="C689" s="35"/>
    </row>
    <row r="690" ht="14.25" customHeight="1">
      <c r="A690" s="37"/>
      <c r="B690" s="16"/>
      <c r="C690" s="35"/>
    </row>
    <row r="691" ht="14.25" customHeight="1">
      <c r="A691" s="37"/>
      <c r="B691" s="16"/>
      <c r="C691" s="35"/>
    </row>
    <row r="692" ht="14.25" customHeight="1">
      <c r="A692" s="37"/>
      <c r="B692" s="16"/>
      <c r="C692" s="35"/>
    </row>
    <row r="693" ht="14.25" customHeight="1">
      <c r="A693" s="37"/>
      <c r="B693" s="16"/>
      <c r="C693" s="35"/>
    </row>
    <row r="694" ht="14.25" customHeight="1">
      <c r="A694" s="37"/>
      <c r="B694" s="16"/>
      <c r="C694" s="35"/>
    </row>
    <row r="695" ht="14.25" customHeight="1">
      <c r="A695" s="37"/>
      <c r="B695" s="16"/>
      <c r="C695" s="35"/>
    </row>
    <row r="696" ht="14.25" customHeight="1">
      <c r="A696" s="37"/>
      <c r="B696" s="16"/>
      <c r="C696" s="35"/>
    </row>
    <row r="697" ht="14.25" customHeight="1">
      <c r="A697" s="37"/>
      <c r="B697" s="16"/>
      <c r="C697" s="35"/>
    </row>
    <row r="698" ht="14.25" customHeight="1">
      <c r="A698" s="37"/>
      <c r="B698" s="16"/>
      <c r="C698" s="35"/>
    </row>
    <row r="699" ht="14.25" customHeight="1">
      <c r="A699" s="37"/>
      <c r="B699" s="16"/>
      <c r="C699" s="35"/>
    </row>
    <row r="700" ht="14.25" customHeight="1">
      <c r="A700" s="37"/>
      <c r="B700" s="16"/>
      <c r="C700" s="35"/>
    </row>
    <row r="701" ht="14.25" customHeight="1">
      <c r="A701" s="37"/>
      <c r="B701" s="16"/>
      <c r="C701" s="35"/>
    </row>
    <row r="702" ht="14.25" customHeight="1">
      <c r="A702" s="37"/>
      <c r="B702" s="16"/>
      <c r="C702" s="35"/>
    </row>
    <row r="703" ht="14.25" customHeight="1">
      <c r="A703" s="37"/>
      <c r="B703" s="16"/>
      <c r="C703" s="35"/>
    </row>
    <row r="704" ht="14.25" customHeight="1">
      <c r="A704" s="37"/>
      <c r="B704" s="16"/>
      <c r="C704" s="35"/>
    </row>
    <row r="705" ht="14.25" customHeight="1">
      <c r="A705" s="37"/>
      <c r="B705" s="16"/>
      <c r="C705" s="35"/>
    </row>
    <row r="706" ht="14.25" customHeight="1">
      <c r="A706" s="37"/>
      <c r="B706" s="16"/>
      <c r="C706" s="35"/>
    </row>
    <row r="707" ht="14.25" customHeight="1">
      <c r="A707" s="37"/>
      <c r="B707" s="16"/>
      <c r="C707" s="35"/>
    </row>
    <row r="708" ht="14.25" customHeight="1">
      <c r="A708" s="37"/>
      <c r="B708" s="16"/>
      <c r="C708" s="35"/>
    </row>
    <row r="709" ht="14.25" customHeight="1">
      <c r="A709" s="37"/>
      <c r="B709" s="16"/>
      <c r="C709" s="35"/>
    </row>
    <row r="710" ht="14.25" customHeight="1">
      <c r="A710" s="37"/>
      <c r="B710" s="16"/>
      <c r="C710" s="35"/>
    </row>
    <row r="711" ht="14.25" customHeight="1">
      <c r="A711" s="37"/>
      <c r="B711" s="16"/>
      <c r="C711" s="35"/>
    </row>
    <row r="712" ht="14.25" customHeight="1">
      <c r="A712" s="37"/>
      <c r="B712" s="16"/>
      <c r="C712" s="35"/>
    </row>
    <row r="713" ht="14.25" customHeight="1">
      <c r="A713" s="37"/>
      <c r="B713" s="16"/>
      <c r="C713" s="35"/>
    </row>
    <row r="714" ht="14.25" customHeight="1">
      <c r="A714" s="37"/>
      <c r="B714" s="16"/>
      <c r="C714" s="35"/>
    </row>
    <row r="715" ht="14.25" customHeight="1">
      <c r="A715" s="37"/>
      <c r="B715" s="16"/>
      <c r="C715" s="35"/>
    </row>
    <row r="716" ht="14.25" customHeight="1">
      <c r="A716" s="37"/>
      <c r="B716" s="16"/>
      <c r="C716" s="35"/>
    </row>
    <row r="717" ht="14.25" customHeight="1">
      <c r="A717" s="37"/>
      <c r="B717" s="16"/>
      <c r="C717" s="35"/>
    </row>
    <row r="718" ht="14.25" customHeight="1">
      <c r="A718" s="37"/>
      <c r="B718" s="16"/>
      <c r="C718" s="35"/>
    </row>
    <row r="719" ht="14.25" customHeight="1">
      <c r="A719" s="37"/>
      <c r="B719" s="16"/>
      <c r="C719" s="35"/>
    </row>
    <row r="720" ht="14.25" customHeight="1">
      <c r="A720" s="37"/>
      <c r="B720" s="16"/>
      <c r="C720" s="35"/>
    </row>
    <row r="721" ht="14.25" customHeight="1">
      <c r="A721" s="37"/>
      <c r="B721" s="16"/>
      <c r="C721" s="35"/>
    </row>
    <row r="722" ht="14.25" customHeight="1">
      <c r="A722" s="37"/>
      <c r="B722" s="16"/>
      <c r="C722" s="35"/>
    </row>
    <row r="723" ht="14.25" customHeight="1">
      <c r="A723" s="37"/>
      <c r="B723" s="16"/>
      <c r="C723" s="35"/>
    </row>
    <row r="724" ht="14.25" customHeight="1">
      <c r="A724" s="37"/>
      <c r="B724" s="16"/>
      <c r="C724" s="35"/>
    </row>
    <row r="725" ht="14.25" customHeight="1">
      <c r="A725" s="37"/>
      <c r="B725" s="16"/>
      <c r="C725" s="35"/>
    </row>
    <row r="726" ht="14.25" customHeight="1">
      <c r="A726" s="37"/>
      <c r="B726" s="16"/>
      <c r="C726" s="35"/>
    </row>
    <row r="727" ht="14.25" customHeight="1">
      <c r="A727" s="37"/>
      <c r="B727" s="16"/>
      <c r="C727" s="35"/>
    </row>
    <row r="728" ht="14.25" customHeight="1">
      <c r="A728" s="37"/>
      <c r="B728" s="16"/>
      <c r="C728" s="35"/>
    </row>
    <row r="729" ht="14.25" customHeight="1">
      <c r="A729" s="37"/>
      <c r="B729" s="16"/>
      <c r="C729" s="35"/>
    </row>
    <row r="730" ht="14.25" customHeight="1">
      <c r="A730" s="37"/>
      <c r="B730" s="16"/>
      <c r="C730" s="35"/>
    </row>
    <row r="731" ht="14.25" customHeight="1">
      <c r="A731" s="37"/>
      <c r="B731" s="16"/>
      <c r="C731" s="35"/>
    </row>
    <row r="732" ht="14.25" customHeight="1">
      <c r="A732" s="37"/>
      <c r="B732" s="16"/>
      <c r="C732" s="35"/>
    </row>
    <row r="733" ht="14.25" customHeight="1">
      <c r="A733" s="37"/>
      <c r="B733" s="16"/>
      <c r="C733" s="35"/>
    </row>
    <row r="734" ht="14.25" customHeight="1">
      <c r="A734" s="37"/>
      <c r="B734" s="16"/>
      <c r="C734" s="35"/>
    </row>
    <row r="735" ht="14.25" customHeight="1">
      <c r="A735" s="37"/>
      <c r="B735" s="16"/>
      <c r="C735" s="35"/>
    </row>
    <row r="736" ht="14.25" customHeight="1">
      <c r="A736" s="37"/>
      <c r="B736" s="16"/>
      <c r="C736" s="35"/>
    </row>
    <row r="737" ht="14.25" customHeight="1">
      <c r="A737" s="37"/>
      <c r="B737" s="16"/>
      <c r="C737" s="35"/>
    </row>
    <row r="738" ht="14.25" customHeight="1">
      <c r="A738" s="37"/>
      <c r="B738" s="16"/>
      <c r="C738" s="35"/>
    </row>
    <row r="739" ht="14.25" customHeight="1">
      <c r="A739" s="37"/>
      <c r="B739" s="16"/>
      <c r="C739" s="35"/>
    </row>
    <row r="740" ht="14.25" customHeight="1">
      <c r="A740" s="37"/>
      <c r="B740" s="16"/>
      <c r="C740" s="35"/>
    </row>
    <row r="741" ht="14.25" customHeight="1">
      <c r="A741" s="37"/>
      <c r="B741" s="16"/>
      <c r="C741" s="35"/>
    </row>
    <row r="742" ht="14.25" customHeight="1">
      <c r="A742" s="37"/>
      <c r="B742" s="16"/>
      <c r="C742" s="35"/>
    </row>
    <row r="743" ht="14.25" customHeight="1">
      <c r="A743" s="37"/>
      <c r="B743" s="16"/>
      <c r="C743" s="35"/>
    </row>
    <row r="744" ht="14.25" customHeight="1">
      <c r="A744" s="37"/>
      <c r="B744" s="16"/>
      <c r="C744" s="35"/>
    </row>
    <row r="745" ht="14.25" customHeight="1">
      <c r="A745" s="37"/>
      <c r="B745" s="16"/>
      <c r="C745" s="35"/>
    </row>
    <row r="746" ht="14.25" customHeight="1">
      <c r="A746" s="37"/>
      <c r="B746" s="16"/>
      <c r="C746" s="35"/>
    </row>
    <row r="747" ht="14.25" customHeight="1">
      <c r="A747" s="37"/>
      <c r="B747" s="16"/>
      <c r="C747" s="35"/>
    </row>
    <row r="748" ht="14.25" customHeight="1">
      <c r="A748" s="37"/>
      <c r="B748" s="16"/>
      <c r="C748" s="35"/>
    </row>
    <row r="749" ht="14.25" customHeight="1">
      <c r="A749" s="37"/>
      <c r="B749" s="16"/>
      <c r="C749" s="35"/>
    </row>
    <row r="750" ht="14.25" customHeight="1">
      <c r="A750" s="37"/>
      <c r="B750" s="16"/>
      <c r="C750" s="35"/>
    </row>
    <row r="751" ht="14.25" customHeight="1">
      <c r="A751" s="37"/>
      <c r="B751" s="16"/>
      <c r="C751" s="35"/>
    </row>
    <row r="752" ht="14.25" customHeight="1">
      <c r="A752" s="37"/>
      <c r="B752" s="16"/>
      <c r="C752" s="35"/>
    </row>
    <row r="753" ht="14.25" customHeight="1">
      <c r="A753" s="37"/>
      <c r="B753" s="16"/>
      <c r="C753" s="35"/>
    </row>
    <row r="754" ht="14.25" customHeight="1">
      <c r="A754" s="37"/>
      <c r="B754" s="16"/>
      <c r="C754" s="35"/>
    </row>
    <row r="755" ht="14.25" customHeight="1">
      <c r="A755" s="37"/>
      <c r="B755" s="16"/>
      <c r="C755" s="35"/>
    </row>
    <row r="756" ht="14.25" customHeight="1">
      <c r="A756" s="37"/>
      <c r="B756" s="16"/>
      <c r="C756" s="35"/>
    </row>
    <row r="757" ht="14.25" customHeight="1">
      <c r="A757" s="37"/>
      <c r="B757" s="16"/>
      <c r="C757" s="35"/>
    </row>
    <row r="758" ht="14.25" customHeight="1">
      <c r="A758" s="37"/>
      <c r="B758" s="16"/>
      <c r="C758" s="35"/>
    </row>
    <row r="759" ht="14.25" customHeight="1">
      <c r="A759" s="37"/>
      <c r="B759" s="16"/>
      <c r="C759" s="35"/>
    </row>
    <row r="760" ht="14.25" customHeight="1">
      <c r="A760" s="37"/>
      <c r="B760" s="16"/>
      <c r="C760" s="35"/>
    </row>
    <row r="761" ht="14.25" customHeight="1">
      <c r="A761" s="37"/>
      <c r="B761" s="16"/>
      <c r="C761" s="35"/>
    </row>
    <row r="762" ht="14.25" customHeight="1">
      <c r="A762" s="37"/>
      <c r="B762" s="16"/>
      <c r="C762" s="35"/>
    </row>
    <row r="763" ht="14.25" customHeight="1">
      <c r="A763" s="37"/>
      <c r="B763" s="16"/>
      <c r="C763" s="35"/>
    </row>
    <row r="764" ht="14.25" customHeight="1">
      <c r="A764" s="37"/>
      <c r="B764" s="16"/>
      <c r="C764" s="35"/>
    </row>
    <row r="765" ht="14.25" customHeight="1">
      <c r="A765" s="37"/>
      <c r="B765" s="16"/>
      <c r="C765" s="35"/>
    </row>
    <row r="766" ht="14.25" customHeight="1">
      <c r="A766" s="37"/>
      <c r="B766" s="16"/>
      <c r="C766" s="35"/>
    </row>
    <row r="767" ht="14.25" customHeight="1">
      <c r="A767" s="37"/>
      <c r="B767" s="16"/>
      <c r="C767" s="35"/>
    </row>
    <row r="768" ht="14.25" customHeight="1">
      <c r="A768" s="37"/>
      <c r="B768" s="16"/>
      <c r="C768" s="35"/>
    </row>
    <row r="769" ht="14.25" customHeight="1">
      <c r="A769" s="37"/>
      <c r="B769" s="16"/>
      <c r="C769" s="35"/>
    </row>
    <row r="770" ht="14.25" customHeight="1">
      <c r="A770" s="37"/>
      <c r="B770" s="16"/>
      <c r="C770" s="35"/>
    </row>
    <row r="771" ht="14.25" customHeight="1">
      <c r="A771" s="37"/>
      <c r="B771" s="16"/>
      <c r="C771" s="35"/>
    </row>
    <row r="772" ht="14.25" customHeight="1">
      <c r="A772" s="37"/>
      <c r="B772" s="16"/>
      <c r="C772" s="35"/>
    </row>
    <row r="773" ht="14.25" customHeight="1">
      <c r="A773" s="37"/>
      <c r="B773" s="16"/>
      <c r="C773" s="35"/>
    </row>
    <row r="774" ht="14.25" customHeight="1">
      <c r="A774" s="37"/>
      <c r="B774" s="16"/>
      <c r="C774" s="35"/>
    </row>
    <row r="775" ht="14.25" customHeight="1">
      <c r="A775" s="37"/>
      <c r="B775" s="16"/>
      <c r="C775" s="35"/>
    </row>
    <row r="776" ht="14.25" customHeight="1">
      <c r="A776" s="37"/>
      <c r="B776" s="16"/>
      <c r="C776" s="35"/>
    </row>
    <row r="777" ht="14.25" customHeight="1">
      <c r="A777" s="37"/>
      <c r="B777" s="16"/>
      <c r="C777" s="35"/>
    </row>
    <row r="778" ht="14.25" customHeight="1">
      <c r="A778" s="37"/>
      <c r="B778" s="16"/>
      <c r="C778" s="35"/>
    </row>
    <row r="779" ht="14.25" customHeight="1">
      <c r="A779" s="37"/>
      <c r="B779" s="16"/>
      <c r="C779" s="35"/>
    </row>
    <row r="780" ht="14.25" customHeight="1">
      <c r="A780" s="37"/>
      <c r="B780" s="16"/>
      <c r="C780" s="35"/>
    </row>
    <row r="781" ht="14.25" customHeight="1">
      <c r="A781" s="37"/>
      <c r="B781" s="16"/>
      <c r="C781" s="35"/>
    </row>
    <row r="782" ht="14.25" customHeight="1">
      <c r="A782" s="37"/>
      <c r="B782" s="16"/>
      <c r="C782" s="35"/>
    </row>
    <row r="783" ht="14.25" customHeight="1">
      <c r="A783" s="37"/>
      <c r="B783" s="16"/>
      <c r="C783" s="35"/>
    </row>
    <row r="784" ht="14.25" customHeight="1">
      <c r="A784" s="37"/>
      <c r="B784" s="16"/>
      <c r="C784" s="35"/>
    </row>
    <row r="785" ht="14.25" customHeight="1">
      <c r="A785" s="37"/>
      <c r="B785" s="16"/>
      <c r="C785" s="35"/>
    </row>
    <row r="786" ht="14.25" customHeight="1">
      <c r="A786" s="37"/>
      <c r="B786" s="16"/>
      <c r="C786" s="35"/>
    </row>
    <row r="787" ht="14.25" customHeight="1">
      <c r="A787" s="37"/>
      <c r="B787" s="16"/>
      <c r="C787" s="35"/>
    </row>
    <row r="788" ht="14.25" customHeight="1">
      <c r="A788" s="37"/>
      <c r="B788" s="16"/>
      <c r="C788" s="35"/>
    </row>
    <row r="789" ht="14.25" customHeight="1">
      <c r="A789" s="37"/>
      <c r="B789" s="16"/>
      <c r="C789" s="35"/>
    </row>
    <row r="790" ht="14.25" customHeight="1">
      <c r="A790" s="37"/>
      <c r="B790" s="16"/>
      <c r="C790" s="35"/>
    </row>
    <row r="791" ht="14.25" customHeight="1">
      <c r="A791" s="37"/>
      <c r="B791" s="16"/>
      <c r="C791" s="35"/>
    </row>
    <row r="792" ht="14.25" customHeight="1">
      <c r="A792" s="37"/>
      <c r="B792" s="16"/>
      <c r="C792" s="35"/>
    </row>
    <row r="793" ht="14.25" customHeight="1">
      <c r="A793" s="37"/>
      <c r="B793" s="16"/>
      <c r="C793" s="35"/>
    </row>
    <row r="794" ht="14.25" customHeight="1">
      <c r="A794" s="37"/>
      <c r="B794" s="16"/>
      <c r="C794" s="35"/>
    </row>
    <row r="795" ht="14.25" customHeight="1">
      <c r="A795" s="37"/>
      <c r="B795" s="16"/>
      <c r="C795" s="35"/>
    </row>
    <row r="796" ht="14.25" customHeight="1">
      <c r="A796" s="37"/>
      <c r="B796" s="16"/>
      <c r="C796" s="35"/>
    </row>
    <row r="797" ht="14.25" customHeight="1">
      <c r="A797" s="37"/>
      <c r="B797" s="16"/>
      <c r="C797" s="35"/>
    </row>
    <row r="798" ht="14.25" customHeight="1">
      <c r="A798" s="37"/>
      <c r="B798" s="16"/>
      <c r="C798" s="35"/>
    </row>
    <row r="799" ht="14.25" customHeight="1">
      <c r="A799" s="37"/>
      <c r="B799" s="16"/>
      <c r="C799" s="35"/>
    </row>
    <row r="800" ht="14.25" customHeight="1">
      <c r="A800" s="37"/>
      <c r="B800" s="16"/>
      <c r="C800" s="35"/>
    </row>
    <row r="801" ht="14.25" customHeight="1">
      <c r="A801" s="37"/>
      <c r="B801" s="16"/>
      <c r="C801" s="35"/>
    </row>
    <row r="802" ht="14.25" customHeight="1">
      <c r="A802" s="37"/>
      <c r="B802" s="16"/>
      <c r="C802" s="35"/>
    </row>
    <row r="803" ht="14.25" customHeight="1">
      <c r="A803" s="37"/>
      <c r="B803" s="16"/>
      <c r="C803" s="35"/>
    </row>
    <row r="804" ht="14.25" customHeight="1">
      <c r="A804" s="37"/>
      <c r="B804" s="16"/>
      <c r="C804" s="35"/>
    </row>
    <row r="805" ht="14.25" customHeight="1">
      <c r="A805" s="37"/>
      <c r="B805" s="16"/>
      <c r="C805" s="35"/>
    </row>
    <row r="806" ht="14.25" customHeight="1">
      <c r="A806" s="37"/>
      <c r="B806" s="16"/>
      <c r="C806" s="35"/>
    </row>
    <row r="807" ht="14.25" customHeight="1">
      <c r="A807" s="37"/>
      <c r="B807" s="16"/>
      <c r="C807" s="35"/>
    </row>
    <row r="808" ht="14.25" customHeight="1">
      <c r="A808" s="37"/>
      <c r="B808" s="16"/>
      <c r="C808" s="35"/>
    </row>
    <row r="809" ht="14.25" customHeight="1">
      <c r="A809" s="37"/>
      <c r="B809" s="16"/>
      <c r="C809" s="35"/>
    </row>
    <row r="810" ht="14.25" customHeight="1">
      <c r="A810" s="37"/>
      <c r="B810" s="16"/>
      <c r="C810" s="35"/>
    </row>
    <row r="811" ht="14.25" customHeight="1">
      <c r="A811" s="37"/>
      <c r="B811" s="16"/>
      <c r="C811" s="35"/>
    </row>
    <row r="812" ht="14.25" customHeight="1">
      <c r="A812" s="37"/>
      <c r="B812" s="16"/>
      <c r="C812" s="35"/>
    </row>
    <row r="813" ht="14.25" customHeight="1">
      <c r="A813" s="37"/>
      <c r="B813" s="16"/>
      <c r="C813" s="35"/>
    </row>
    <row r="814" ht="14.25" customHeight="1">
      <c r="A814" s="37"/>
      <c r="B814" s="16"/>
      <c r="C814" s="35"/>
    </row>
    <row r="815" ht="14.25" customHeight="1">
      <c r="A815" s="37"/>
      <c r="B815" s="16"/>
      <c r="C815" s="35"/>
    </row>
    <row r="816" ht="14.25" customHeight="1">
      <c r="A816" s="37"/>
      <c r="B816" s="16"/>
      <c r="C816" s="35"/>
    </row>
    <row r="817" ht="14.25" customHeight="1">
      <c r="A817" s="37"/>
      <c r="B817" s="16"/>
      <c r="C817" s="35"/>
    </row>
    <row r="818" ht="14.25" customHeight="1">
      <c r="A818" s="37"/>
      <c r="B818" s="16"/>
      <c r="C818" s="35"/>
    </row>
    <row r="819" ht="14.25" customHeight="1">
      <c r="A819" s="37"/>
      <c r="B819" s="16"/>
      <c r="C819" s="35"/>
    </row>
    <row r="820" ht="14.25" customHeight="1">
      <c r="A820" s="37"/>
      <c r="B820" s="16"/>
      <c r="C820" s="35"/>
    </row>
    <row r="821" ht="14.25" customHeight="1">
      <c r="A821" s="37"/>
      <c r="B821" s="16"/>
      <c r="C821" s="35"/>
    </row>
    <row r="822" ht="14.25" customHeight="1">
      <c r="A822" s="37"/>
      <c r="B822" s="16"/>
      <c r="C822" s="35"/>
    </row>
    <row r="823" ht="14.25" customHeight="1">
      <c r="A823" s="37"/>
      <c r="B823" s="16"/>
      <c r="C823" s="35"/>
    </row>
    <row r="824" ht="14.25" customHeight="1">
      <c r="A824" s="37"/>
      <c r="B824" s="16"/>
      <c r="C824" s="35"/>
    </row>
    <row r="825" ht="14.25" customHeight="1">
      <c r="A825" s="37"/>
      <c r="B825" s="16"/>
      <c r="C825" s="35"/>
    </row>
    <row r="826" ht="14.25" customHeight="1">
      <c r="A826" s="37"/>
      <c r="B826" s="16"/>
      <c r="C826" s="35"/>
    </row>
    <row r="827" ht="14.25" customHeight="1">
      <c r="A827" s="37"/>
      <c r="B827" s="16"/>
      <c r="C827" s="35"/>
    </row>
    <row r="828" ht="14.25" customHeight="1">
      <c r="A828" s="37"/>
      <c r="B828" s="16"/>
      <c r="C828" s="35"/>
    </row>
    <row r="829" ht="14.25" customHeight="1">
      <c r="A829" s="37"/>
      <c r="B829" s="16"/>
      <c r="C829" s="35"/>
    </row>
    <row r="830" ht="14.25" customHeight="1">
      <c r="A830" s="37"/>
      <c r="B830" s="16"/>
      <c r="C830" s="35"/>
    </row>
    <row r="831" ht="14.25" customHeight="1">
      <c r="A831" s="37"/>
      <c r="B831" s="16"/>
      <c r="C831" s="35"/>
    </row>
    <row r="832" ht="14.25" customHeight="1">
      <c r="A832" s="37"/>
      <c r="B832" s="16"/>
      <c r="C832" s="35"/>
    </row>
    <row r="833" ht="14.25" customHeight="1">
      <c r="A833" s="37"/>
      <c r="B833" s="16"/>
      <c r="C833" s="35"/>
    </row>
    <row r="834" ht="14.25" customHeight="1">
      <c r="A834" s="37"/>
      <c r="B834" s="16"/>
      <c r="C834" s="35"/>
    </row>
    <row r="835" ht="14.25" customHeight="1">
      <c r="A835" s="37"/>
      <c r="B835" s="16"/>
      <c r="C835" s="35"/>
    </row>
    <row r="836" ht="14.25" customHeight="1">
      <c r="A836" s="37"/>
      <c r="B836" s="16"/>
      <c r="C836" s="35"/>
    </row>
    <row r="837" ht="14.25" customHeight="1">
      <c r="A837" s="37"/>
      <c r="B837" s="16"/>
      <c r="C837" s="35"/>
    </row>
    <row r="838" ht="14.25" customHeight="1">
      <c r="A838" s="37"/>
      <c r="B838" s="16"/>
      <c r="C838" s="35"/>
    </row>
    <row r="839" ht="14.25" customHeight="1">
      <c r="A839" s="37"/>
      <c r="B839" s="16"/>
      <c r="C839" s="35"/>
    </row>
    <row r="840" ht="14.25" customHeight="1">
      <c r="A840" s="37"/>
      <c r="B840" s="16"/>
      <c r="C840" s="35"/>
    </row>
    <row r="841" ht="14.25" customHeight="1">
      <c r="A841" s="37"/>
      <c r="B841" s="16"/>
      <c r="C841" s="35"/>
    </row>
    <row r="842" ht="14.25" customHeight="1">
      <c r="A842" s="37"/>
      <c r="B842" s="16"/>
      <c r="C842" s="35"/>
    </row>
    <row r="843" ht="14.25" customHeight="1">
      <c r="A843" s="37"/>
      <c r="B843" s="16"/>
      <c r="C843" s="35"/>
    </row>
    <row r="844" ht="14.25" customHeight="1">
      <c r="A844" s="37"/>
      <c r="B844" s="16"/>
      <c r="C844" s="35"/>
    </row>
    <row r="845" ht="14.25" customHeight="1">
      <c r="A845" s="37"/>
      <c r="B845" s="16"/>
      <c r="C845" s="35"/>
    </row>
    <row r="846" ht="14.25" customHeight="1">
      <c r="A846" s="37"/>
      <c r="B846" s="16"/>
      <c r="C846" s="35"/>
    </row>
    <row r="847" ht="14.25" customHeight="1">
      <c r="A847" s="37"/>
      <c r="B847" s="16"/>
      <c r="C847" s="35"/>
    </row>
    <row r="848" ht="14.25" customHeight="1">
      <c r="A848" s="37"/>
      <c r="B848" s="16"/>
      <c r="C848" s="35"/>
    </row>
    <row r="849" ht="14.25" customHeight="1">
      <c r="A849" s="37"/>
      <c r="B849" s="16"/>
      <c r="C849" s="35"/>
    </row>
    <row r="850" ht="14.25" customHeight="1">
      <c r="A850" s="37"/>
      <c r="B850" s="16"/>
      <c r="C850" s="35"/>
    </row>
    <row r="851" ht="14.25" customHeight="1">
      <c r="A851" s="37"/>
      <c r="B851" s="16"/>
      <c r="C851" s="35"/>
    </row>
    <row r="852" ht="14.25" customHeight="1">
      <c r="A852" s="37"/>
      <c r="B852" s="16"/>
      <c r="C852" s="35"/>
    </row>
    <row r="853" ht="14.25" customHeight="1">
      <c r="A853" s="37"/>
      <c r="B853" s="16"/>
      <c r="C853" s="35"/>
    </row>
    <row r="854" ht="14.25" customHeight="1">
      <c r="A854" s="37"/>
      <c r="B854" s="16"/>
      <c r="C854" s="35"/>
    </row>
    <row r="855" ht="14.25" customHeight="1">
      <c r="A855" s="37"/>
      <c r="B855" s="16"/>
      <c r="C855" s="35"/>
    </row>
    <row r="856" ht="14.25" customHeight="1">
      <c r="A856" s="37"/>
      <c r="B856" s="16"/>
      <c r="C856" s="35"/>
    </row>
    <row r="857" ht="14.25" customHeight="1">
      <c r="A857" s="37"/>
      <c r="B857" s="16"/>
      <c r="C857" s="35"/>
    </row>
    <row r="858" ht="14.25" customHeight="1">
      <c r="A858" s="37"/>
      <c r="B858" s="16"/>
      <c r="C858" s="35"/>
    </row>
    <row r="859" ht="14.25" customHeight="1">
      <c r="A859" s="37"/>
      <c r="B859" s="16"/>
      <c r="C859" s="35"/>
    </row>
    <row r="860" ht="14.25" customHeight="1">
      <c r="A860" s="37"/>
      <c r="B860" s="16"/>
      <c r="C860" s="35"/>
    </row>
    <row r="861" ht="14.25" customHeight="1">
      <c r="A861" s="37"/>
      <c r="B861" s="16"/>
      <c r="C861" s="35"/>
    </row>
    <row r="862" ht="14.25" customHeight="1">
      <c r="A862" s="37"/>
      <c r="B862" s="16"/>
      <c r="C862" s="35"/>
    </row>
    <row r="863" ht="14.25" customHeight="1">
      <c r="A863" s="37"/>
      <c r="B863" s="16"/>
      <c r="C863" s="35"/>
    </row>
    <row r="864" ht="14.25" customHeight="1">
      <c r="A864" s="37"/>
      <c r="B864" s="16"/>
      <c r="C864" s="35"/>
    </row>
    <row r="865" ht="14.25" customHeight="1">
      <c r="A865" s="37"/>
      <c r="B865" s="16"/>
      <c r="C865" s="35"/>
    </row>
    <row r="866" ht="14.25" customHeight="1">
      <c r="A866" s="37"/>
      <c r="B866" s="16"/>
      <c r="C866" s="35"/>
    </row>
    <row r="867" ht="14.25" customHeight="1">
      <c r="A867" s="37"/>
      <c r="B867" s="16"/>
      <c r="C867" s="35"/>
    </row>
    <row r="868" ht="14.25" customHeight="1">
      <c r="A868" s="37"/>
      <c r="B868" s="16"/>
      <c r="C868" s="35"/>
    </row>
    <row r="869" ht="14.25" customHeight="1">
      <c r="A869" s="37"/>
      <c r="B869" s="16"/>
      <c r="C869" s="35"/>
    </row>
    <row r="870" ht="14.25" customHeight="1">
      <c r="A870" s="37"/>
      <c r="B870" s="16"/>
      <c r="C870" s="35"/>
    </row>
    <row r="871" ht="14.25" customHeight="1">
      <c r="A871" s="37"/>
      <c r="B871" s="16"/>
      <c r="C871" s="35"/>
    </row>
    <row r="872" ht="14.25" customHeight="1">
      <c r="A872" s="37"/>
      <c r="B872" s="16"/>
      <c r="C872" s="35"/>
    </row>
    <row r="873" ht="14.25" customHeight="1">
      <c r="A873" s="37"/>
      <c r="B873" s="16"/>
      <c r="C873" s="35"/>
    </row>
    <row r="874" ht="14.25" customHeight="1">
      <c r="A874" s="37"/>
      <c r="B874" s="16"/>
      <c r="C874" s="35"/>
    </row>
    <row r="875" ht="14.25" customHeight="1">
      <c r="A875" s="37"/>
      <c r="B875" s="16"/>
      <c r="C875" s="35"/>
    </row>
    <row r="876" ht="14.25" customHeight="1">
      <c r="A876" s="37"/>
      <c r="B876" s="16"/>
      <c r="C876" s="35"/>
    </row>
    <row r="877" ht="14.25" customHeight="1">
      <c r="A877" s="37"/>
      <c r="B877" s="16"/>
      <c r="C877" s="35"/>
    </row>
    <row r="878" ht="14.25" customHeight="1">
      <c r="A878" s="37"/>
      <c r="B878" s="16"/>
      <c r="C878" s="35"/>
    </row>
    <row r="879" ht="14.25" customHeight="1">
      <c r="A879" s="37"/>
      <c r="B879" s="16"/>
      <c r="C879" s="35"/>
    </row>
    <row r="880" ht="14.25" customHeight="1">
      <c r="A880" s="37"/>
      <c r="B880" s="16"/>
      <c r="C880" s="35"/>
    </row>
    <row r="881" ht="14.25" customHeight="1">
      <c r="A881" s="37"/>
      <c r="B881" s="16"/>
      <c r="C881" s="35"/>
    </row>
    <row r="882" ht="14.25" customHeight="1">
      <c r="A882" s="37"/>
      <c r="B882" s="16"/>
      <c r="C882" s="35"/>
    </row>
    <row r="883" ht="14.25" customHeight="1">
      <c r="A883" s="37"/>
      <c r="B883" s="16"/>
      <c r="C883" s="35"/>
    </row>
    <row r="884" ht="14.25" customHeight="1">
      <c r="A884" s="37"/>
      <c r="B884" s="16"/>
      <c r="C884" s="35"/>
    </row>
    <row r="885" ht="14.25" customHeight="1">
      <c r="A885" s="37"/>
      <c r="B885" s="16"/>
      <c r="C885" s="35"/>
    </row>
    <row r="886" ht="14.25" customHeight="1">
      <c r="A886" s="37"/>
      <c r="B886" s="16"/>
      <c r="C886" s="35"/>
    </row>
    <row r="887" ht="14.25" customHeight="1">
      <c r="A887" s="37"/>
      <c r="B887" s="16"/>
      <c r="C887" s="35"/>
    </row>
    <row r="888" ht="14.25" customHeight="1">
      <c r="A888" s="37"/>
      <c r="B888" s="16"/>
      <c r="C888" s="35"/>
    </row>
    <row r="889" ht="14.25" customHeight="1">
      <c r="A889" s="37"/>
      <c r="B889" s="16"/>
      <c r="C889" s="35"/>
    </row>
    <row r="890" ht="14.25" customHeight="1">
      <c r="A890" s="37"/>
      <c r="B890" s="16"/>
      <c r="C890" s="35"/>
    </row>
    <row r="891" ht="14.25" customHeight="1">
      <c r="A891" s="37"/>
      <c r="B891" s="16"/>
      <c r="C891" s="35"/>
    </row>
    <row r="892" ht="14.25" customHeight="1">
      <c r="A892" s="37"/>
      <c r="B892" s="16"/>
      <c r="C892" s="35"/>
    </row>
    <row r="893" ht="14.25" customHeight="1">
      <c r="A893" s="37"/>
      <c r="B893" s="16"/>
      <c r="C893" s="35"/>
    </row>
    <row r="894" ht="14.25" customHeight="1">
      <c r="A894" s="37"/>
      <c r="B894" s="16"/>
      <c r="C894" s="35"/>
    </row>
    <row r="895" ht="14.25" customHeight="1">
      <c r="A895" s="37"/>
      <c r="B895" s="16"/>
      <c r="C895" s="35"/>
    </row>
    <row r="896" ht="14.25" customHeight="1">
      <c r="A896" s="37"/>
      <c r="B896" s="16"/>
      <c r="C896" s="35"/>
    </row>
    <row r="897" ht="14.25" customHeight="1">
      <c r="A897" s="37"/>
      <c r="B897" s="16"/>
      <c r="C897" s="35"/>
    </row>
    <row r="898" ht="14.25" customHeight="1">
      <c r="A898" s="37"/>
      <c r="B898" s="16"/>
      <c r="C898" s="35"/>
    </row>
    <row r="899" ht="14.25" customHeight="1">
      <c r="A899" s="37"/>
      <c r="B899" s="16"/>
      <c r="C899" s="35"/>
    </row>
    <row r="900" ht="14.25" customHeight="1">
      <c r="A900" s="37"/>
      <c r="B900" s="16"/>
      <c r="C900" s="35"/>
    </row>
    <row r="901" ht="14.25" customHeight="1">
      <c r="A901" s="37"/>
      <c r="B901" s="16"/>
      <c r="C901" s="35"/>
    </row>
    <row r="902" ht="14.25" customHeight="1">
      <c r="A902" s="37"/>
      <c r="B902" s="16"/>
      <c r="C902" s="35"/>
    </row>
    <row r="903" ht="14.25" customHeight="1">
      <c r="A903" s="37"/>
      <c r="B903" s="16"/>
      <c r="C903" s="35"/>
    </row>
    <row r="904" ht="14.25" customHeight="1">
      <c r="A904" s="37"/>
      <c r="B904" s="16"/>
      <c r="C904" s="35"/>
    </row>
    <row r="905" ht="14.25" customHeight="1">
      <c r="A905" s="37"/>
      <c r="B905" s="16"/>
      <c r="C905" s="35"/>
    </row>
    <row r="906" ht="14.25" customHeight="1">
      <c r="A906" s="37"/>
      <c r="B906" s="16"/>
      <c r="C906" s="35"/>
    </row>
    <row r="907" ht="14.25" customHeight="1">
      <c r="A907" s="37"/>
      <c r="B907" s="16"/>
      <c r="C907" s="35"/>
    </row>
    <row r="908" ht="14.25" customHeight="1">
      <c r="A908" s="37"/>
      <c r="B908" s="16"/>
      <c r="C908" s="35"/>
    </row>
    <row r="909" ht="14.25" customHeight="1">
      <c r="A909" s="37"/>
      <c r="B909" s="16"/>
      <c r="C909" s="35"/>
    </row>
    <row r="910" ht="14.25" customHeight="1">
      <c r="A910" s="37"/>
      <c r="B910" s="16"/>
      <c r="C910" s="35"/>
    </row>
    <row r="911" ht="14.25" customHeight="1">
      <c r="A911" s="37"/>
      <c r="B911" s="16"/>
      <c r="C911" s="35"/>
    </row>
    <row r="912" ht="14.25" customHeight="1">
      <c r="A912" s="37"/>
      <c r="B912" s="16"/>
      <c r="C912" s="35"/>
    </row>
    <row r="913" ht="14.25" customHeight="1">
      <c r="A913" s="37"/>
      <c r="B913" s="16"/>
      <c r="C913" s="35"/>
    </row>
    <row r="914" ht="14.25" customHeight="1">
      <c r="A914" s="37"/>
      <c r="B914" s="16"/>
      <c r="C914" s="35"/>
    </row>
    <row r="915" ht="14.25" customHeight="1">
      <c r="A915" s="37"/>
      <c r="B915" s="16"/>
      <c r="C915" s="35"/>
    </row>
    <row r="916" ht="14.25" customHeight="1">
      <c r="A916" s="37"/>
      <c r="B916" s="16"/>
      <c r="C916" s="35"/>
    </row>
    <row r="917" ht="14.25" customHeight="1">
      <c r="A917" s="37"/>
      <c r="B917" s="16"/>
      <c r="C917" s="35"/>
    </row>
    <row r="918" ht="14.25" customHeight="1">
      <c r="A918" s="37"/>
      <c r="B918" s="16"/>
      <c r="C918" s="35"/>
    </row>
    <row r="919" ht="14.25" customHeight="1">
      <c r="A919" s="37"/>
      <c r="B919" s="16"/>
      <c r="C919" s="35"/>
    </row>
    <row r="920" ht="14.25" customHeight="1">
      <c r="A920" s="37"/>
      <c r="B920" s="16"/>
      <c r="C920" s="35"/>
    </row>
    <row r="921" ht="14.25" customHeight="1">
      <c r="A921" s="37"/>
      <c r="B921" s="16"/>
      <c r="C921" s="35"/>
    </row>
    <row r="922" ht="14.25" customHeight="1">
      <c r="A922" s="37"/>
      <c r="B922" s="16"/>
      <c r="C922" s="35"/>
    </row>
    <row r="923" ht="14.25" customHeight="1">
      <c r="A923" s="37"/>
      <c r="B923" s="16"/>
      <c r="C923" s="35"/>
    </row>
    <row r="924" ht="14.25" customHeight="1">
      <c r="A924" s="37"/>
      <c r="B924" s="16"/>
      <c r="C924" s="35"/>
    </row>
    <row r="925" ht="14.25" customHeight="1">
      <c r="A925" s="37"/>
      <c r="B925" s="16"/>
      <c r="C925" s="35"/>
    </row>
    <row r="926" ht="14.25" customHeight="1">
      <c r="A926" s="37"/>
      <c r="B926" s="16"/>
      <c r="C926" s="35"/>
    </row>
    <row r="927" ht="14.25" customHeight="1">
      <c r="A927" s="37"/>
      <c r="B927" s="16"/>
      <c r="C927" s="35"/>
    </row>
    <row r="928" ht="14.25" customHeight="1">
      <c r="A928" s="37"/>
      <c r="B928" s="16"/>
      <c r="C928" s="35"/>
    </row>
    <row r="929" ht="14.25" customHeight="1">
      <c r="A929" s="37"/>
      <c r="B929" s="16"/>
      <c r="C929" s="35"/>
    </row>
    <row r="930" ht="14.25" customHeight="1">
      <c r="A930" s="37"/>
      <c r="B930" s="16"/>
      <c r="C930" s="35"/>
    </row>
    <row r="931" ht="14.25" customHeight="1">
      <c r="A931" s="37"/>
      <c r="B931" s="16"/>
      <c r="C931" s="35"/>
    </row>
    <row r="932" ht="14.25" customHeight="1">
      <c r="A932" s="37"/>
      <c r="B932" s="16"/>
      <c r="C932" s="35"/>
    </row>
    <row r="933" ht="14.25" customHeight="1">
      <c r="A933" s="37"/>
      <c r="B933" s="16"/>
      <c r="C933" s="35"/>
    </row>
    <row r="934" ht="14.25" customHeight="1">
      <c r="A934" s="37"/>
      <c r="B934" s="16"/>
      <c r="C934" s="35"/>
    </row>
    <row r="935" ht="14.25" customHeight="1">
      <c r="A935" s="37"/>
      <c r="B935" s="16"/>
      <c r="C935" s="35"/>
    </row>
    <row r="936" ht="14.25" customHeight="1">
      <c r="A936" s="37"/>
      <c r="B936" s="16"/>
      <c r="C936" s="35"/>
    </row>
    <row r="937" ht="14.25" customHeight="1">
      <c r="A937" s="37"/>
      <c r="B937" s="16"/>
      <c r="C937" s="35"/>
    </row>
    <row r="938" ht="14.25" customHeight="1">
      <c r="A938" s="37"/>
      <c r="B938" s="16"/>
      <c r="C938" s="35"/>
    </row>
    <row r="939" ht="14.25" customHeight="1">
      <c r="A939" s="37"/>
      <c r="B939" s="16"/>
      <c r="C939" s="35"/>
    </row>
    <row r="940" ht="14.25" customHeight="1">
      <c r="A940" s="37"/>
      <c r="B940" s="16"/>
      <c r="C940" s="35"/>
    </row>
    <row r="941" ht="14.25" customHeight="1">
      <c r="A941" s="37"/>
      <c r="B941" s="16"/>
      <c r="C941" s="35"/>
    </row>
    <row r="942" ht="14.25" customHeight="1">
      <c r="A942" s="37"/>
      <c r="B942" s="16"/>
      <c r="C942" s="35"/>
    </row>
    <row r="943" ht="14.25" customHeight="1">
      <c r="A943" s="37"/>
      <c r="B943" s="16"/>
      <c r="C943" s="35"/>
    </row>
    <row r="944" ht="14.25" customHeight="1">
      <c r="A944" s="37"/>
      <c r="B944" s="16"/>
      <c r="C944" s="35"/>
    </row>
    <row r="945" ht="14.25" customHeight="1">
      <c r="A945" s="37"/>
      <c r="B945" s="16"/>
      <c r="C945" s="35"/>
    </row>
    <row r="946" ht="14.25" customHeight="1">
      <c r="A946" s="37"/>
      <c r="B946" s="16"/>
      <c r="C946" s="35"/>
    </row>
    <row r="947" ht="14.25" customHeight="1">
      <c r="A947" s="37"/>
      <c r="B947" s="16"/>
      <c r="C947" s="35"/>
    </row>
    <row r="948" ht="14.25" customHeight="1">
      <c r="A948" s="37"/>
      <c r="B948" s="16"/>
      <c r="C948" s="35"/>
    </row>
    <row r="949" ht="14.25" customHeight="1">
      <c r="A949" s="37"/>
      <c r="B949" s="16"/>
      <c r="C949" s="35"/>
    </row>
    <row r="950" ht="14.25" customHeight="1">
      <c r="A950" s="37"/>
      <c r="B950" s="16"/>
      <c r="C950" s="35"/>
    </row>
    <row r="951" ht="14.25" customHeight="1">
      <c r="A951" s="37"/>
      <c r="B951" s="16"/>
      <c r="C951" s="35"/>
    </row>
    <row r="952" ht="14.25" customHeight="1">
      <c r="A952" s="37"/>
      <c r="B952" s="16"/>
      <c r="C952" s="35"/>
    </row>
    <row r="953" ht="14.25" customHeight="1">
      <c r="A953" s="37"/>
      <c r="B953" s="16"/>
      <c r="C953" s="35"/>
    </row>
    <row r="954" ht="14.25" customHeight="1">
      <c r="A954" s="37"/>
      <c r="B954" s="16"/>
      <c r="C954" s="35"/>
    </row>
    <row r="955" ht="14.25" customHeight="1">
      <c r="A955" s="37"/>
      <c r="B955" s="16"/>
      <c r="C955" s="35"/>
    </row>
    <row r="956" ht="14.25" customHeight="1">
      <c r="A956" s="37"/>
      <c r="B956" s="16"/>
      <c r="C956" s="35"/>
    </row>
    <row r="957" ht="14.25" customHeight="1">
      <c r="A957" s="37"/>
      <c r="B957" s="16"/>
      <c r="C957" s="35"/>
    </row>
    <row r="958" ht="14.25" customHeight="1">
      <c r="A958" s="37"/>
      <c r="B958" s="16"/>
      <c r="C958" s="35"/>
    </row>
    <row r="959" ht="14.25" customHeight="1">
      <c r="A959" s="37"/>
      <c r="B959" s="16"/>
      <c r="C959" s="35"/>
    </row>
    <row r="960" ht="14.25" customHeight="1">
      <c r="A960" s="37"/>
      <c r="B960" s="16"/>
      <c r="C960" s="35"/>
    </row>
    <row r="961" ht="14.25" customHeight="1">
      <c r="A961" s="37"/>
      <c r="B961" s="16"/>
      <c r="C961" s="35"/>
    </row>
    <row r="962" ht="14.25" customHeight="1">
      <c r="A962" s="37"/>
      <c r="B962" s="16"/>
      <c r="C962" s="35"/>
    </row>
    <row r="963" ht="14.25" customHeight="1">
      <c r="A963" s="37"/>
      <c r="B963" s="16"/>
      <c r="C963" s="35"/>
    </row>
    <row r="964" ht="14.25" customHeight="1">
      <c r="A964" s="37"/>
      <c r="B964" s="16"/>
      <c r="C964" s="35"/>
    </row>
    <row r="965" ht="14.25" customHeight="1">
      <c r="A965" s="37"/>
      <c r="B965" s="16"/>
      <c r="C965" s="35"/>
    </row>
    <row r="966" ht="14.25" customHeight="1">
      <c r="A966" s="37"/>
      <c r="B966" s="16"/>
      <c r="C966" s="35"/>
    </row>
    <row r="967" ht="14.25" customHeight="1">
      <c r="A967" s="37"/>
      <c r="B967" s="16"/>
      <c r="C967" s="35"/>
    </row>
    <row r="968" ht="14.25" customHeight="1">
      <c r="A968" s="37"/>
      <c r="B968" s="16"/>
      <c r="C968" s="35"/>
    </row>
    <row r="969" ht="14.25" customHeight="1">
      <c r="A969" s="37"/>
      <c r="B969" s="16"/>
      <c r="C969" s="35"/>
    </row>
    <row r="970" ht="14.25" customHeight="1">
      <c r="A970" s="37"/>
      <c r="B970" s="16"/>
      <c r="C970" s="35"/>
    </row>
    <row r="971" ht="14.25" customHeight="1">
      <c r="A971" s="37"/>
      <c r="B971" s="16"/>
      <c r="C971" s="35"/>
    </row>
    <row r="972" ht="14.25" customHeight="1">
      <c r="A972" s="37"/>
      <c r="B972" s="16"/>
      <c r="C972" s="35"/>
    </row>
    <row r="973" ht="14.25" customHeight="1">
      <c r="A973" s="37"/>
      <c r="B973" s="16"/>
      <c r="C973" s="35"/>
    </row>
    <row r="974" ht="14.25" customHeight="1">
      <c r="A974" s="37"/>
      <c r="B974" s="16"/>
      <c r="C974" s="35"/>
    </row>
    <row r="975" ht="14.25" customHeight="1">
      <c r="A975" s="37"/>
      <c r="B975" s="16"/>
      <c r="C975" s="35"/>
    </row>
    <row r="976" ht="14.25" customHeight="1">
      <c r="A976" s="37"/>
      <c r="B976" s="16"/>
      <c r="C976" s="35"/>
    </row>
    <row r="977" ht="14.25" customHeight="1">
      <c r="A977" s="37"/>
      <c r="B977" s="16"/>
      <c r="C977" s="35"/>
    </row>
    <row r="978" ht="14.25" customHeight="1">
      <c r="A978" s="37"/>
      <c r="B978" s="16"/>
      <c r="C978" s="35"/>
    </row>
    <row r="979" ht="14.25" customHeight="1">
      <c r="A979" s="37"/>
      <c r="B979" s="16"/>
      <c r="C979" s="35"/>
    </row>
    <row r="980" ht="14.25" customHeight="1">
      <c r="A980" s="37"/>
      <c r="B980" s="16"/>
      <c r="C980" s="35"/>
    </row>
    <row r="981" ht="14.25" customHeight="1">
      <c r="A981" s="37"/>
      <c r="B981" s="16"/>
      <c r="C981" s="35"/>
    </row>
    <row r="982" ht="14.25" customHeight="1">
      <c r="A982" s="37"/>
      <c r="B982" s="16"/>
      <c r="C982" s="35"/>
    </row>
    <row r="983" ht="14.25" customHeight="1">
      <c r="A983" s="37"/>
      <c r="B983" s="16"/>
      <c r="C983" s="35"/>
    </row>
    <row r="984" ht="14.25" customHeight="1">
      <c r="A984" s="37"/>
      <c r="B984" s="16"/>
      <c r="C984" s="35"/>
    </row>
    <row r="985" ht="14.25" customHeight="1">
      <c r="A985" s="37"/>
      <c r="B985" s="16"/>
      <c r="C985" s="35"/>
    </row>
    <row r="986" ht="14.25" customHeight="1">
      <c r="A986" s="37"/>
      <c r="B986" s="16"/>
      <c r="C986" s="35"/>
    </row>
    <row r="987" ht="14.25" customHeight="1">
      <c r="A987" s="37"/>
      <c r="B987" s="16"/>
      <c r="C987" s="35"/>
    </row>
    <row r="988" ht="14.25" customHeight="1">
      <c r="A988" s="37"/>
      <c r="B988" s="16"/>
      <c r="C988" s="35"/>
    </row>
    <row r="989" ht="14.25" customHeight="1">
      <c r="A989" s="37"/>
      <c r="B989" s="16"/>
      <c r="C989" s="35"/>
    </row>
    <row r="990" ht="14.25" customHeight="1">
      <c r="A990" s="37"/>
      <c r="B990" s="16"/>
      <c r="C990" s="35"/>
    </row>
    <row r="991" ht="14.25" customHeight="1">
      <c r="A991" s="37"/>
      <c r="B991" s="16"/>
      <c r="C991" s="35"/>
    </row>
    <row r="992" ht="14.25" customHeight="1">
      <c r="A992" s="37"/>
      <c r="B992" s="16"/>
      <c r="C992" s="35"/>
    </row>
    <row r="993" ht="14.25" customHeight="1">
      <c r="A993" s="37"/>
      <c r="B993" s="16"/>
      <c r="C993" s="35"/>
    </row>
    <row r="994" ht="14.25" customHeight="1">
      <c r="A994" s="37"/>
      <c r="B994" s="16"/>
      <c r="C994" s="35"/>
    </row>
    <row r="995" ht="14.25" customHeight="1">
      <c r="A995" s="37"/>
      <c r="B995" s="16"/>
      <c r="C995" s="35"/>
    </row>
    <row r="996" ht="14.25" customHeight="1">
      <c r="A996" s="37"/>
      <c r="B996" s="16"/>
      <c r="C996" s="35"/>
    </row>
    <row r="997" ht="14.25" customHeight="1">
      <c r="A997" s="37"/>
      <c r="B997" s="16"/>
      <c r="C997" s="35"/>
    </row>
    <row r="998" ht="14.25" customHeight="1">
      <c r="A998" s="37"/>
      <c r="B998" s="16"/>
      <c r="C998" s="35"/>
    </row>
    <row r="999" ht="14.25" customHeight="1">
      <c r="A999" s="37"/>
      <c r="B999" s="16"/>
      <c r="C999" s="35"/>
    </row>
    <row r="1000" ht="14.25" customHeight="1">
      <c r="A1000" s="37"/>
      <c r="B1000" s="16"/>
      <c r="C1000" s="35"/>
    </row>
    <row r="1001" ht="14.25" customHeight="1">
      <c r="A1001" s="37"/>
      <c r="B1001" s="16"/>
      <c r="C1001" s="35"/>
    </row>
    <row r="1002" ht="14.25" customHeight="1">
      <c r="A1002" s="37"/>
      <c r="B1002" s="16"/>
      <c r="C1002" s="35"/>
    </row>
    <row r="1003" ht="14.25" customHeight="1">
      <c r="A1003" s="37"/>
      <c r="B1003" s="16"/>
      <c r="C1003" s="35"/>
    </row>
    <row r="1004" ht="14.25" customHeight="1">
      <c r="A1004" s="37"/>
      <c r="B1004" s="16"/>
      <c r="C1004" s="35"/>
    </row>
    <row r="1005" ht="14.25" customHeight="1">
      <c r="A1005" s="37"/>
      <c r="B1005" s="16"/>
      <c r="C1005" s="35"/>
    </row>
    <row r="1006" ht="14.25" customHeight="1">
      <c r="A1006" s="37"/>
      <c r="B1006" s="16"/>
      <c r="C1006" s="35"/>
    </row>
    <row r="1007" ht="14.25" customHeight="1">
      <c r="A1007" s="37"/>
      <c r="B1007" s="16"/>
      <c r="C1007" s="35"/>
    </row>
    <row r="1008" ht="14.25" customHeight="1">
      <c r="A1008" s="37"/>
      <c r="B1008" s="16"/>
      <c r="C1008" s="35"/>
    </row>
    <row r="1009" ht="14.25" customHeight="1">
      <c r="A1009" s="37"/>
      <c r="B1009" s="16"/>
      <c r="C1009" s="35"/>
    </row>
    <row r="1010" ht="14.25" customHeight="1">
      <c r="A1010" s="37"/>
      <c r="B1010" s="16"/>
      <c r="C1010" s="35"/>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3.29"/>
    <col customWidth="1" min="2" max="2" width="276.71"/>
    <col customWidth="1" min="3" max="3" width="156.86"/>
  </cols>
  <sheetData>
    <row r="1" ht="14.25" customHeight="1">
      <c r="A1" s="38"/>
      <c r="B1" s="38"/>
      <c r="C1" s="27"/>
    </row>
    <row r="2" ht="14.25" customHeight="1">
      <c r="A2" s="39" t="s">
        <v>168</v>
      </c>
      <c r="B2" s="39" t="s">
        <v>169</v>
      </c>
      <c r="C2" s="40" t="str">
        <f>IFERROR(__xludf.DUMMYFUNCTION("GOOGLETRANSLATE(B2,""en"",""id"")"),"Tanggal di mana peminjam menerima penawaran")</f>
        <v>Tanggal di mana peminjam menerima penawaran</v>
      </c>
    </row>
    <row r="3" ht="14.25" customHeight="1">
      <c r="A3" s="39" t="s">
        <v>170</v>
      </c>
      <c r="B3" s="39" t="s">
        <v>4</v>
      </c>
      <c r="C3" s="40" t="str">
        <f>IFERROR(__xludf.DUMMYFUNCTION("GOOGLETRANSLATE(B3,""en"",""id"")"),"Jumlah akun di mana peminjam sekarang nakal.")</f>
        <v>Jumlah akun di mana peminjam sekarang nakal.</v>
      </c>
    </row>
    <row r="4" ht="14.25" customHeight="1">
      <c r="A4" s="39" t="s">
        <v>171</v>
      </c>
      <c r="B4" s="39" t="s">
        <v>172</v>
      </c>
      <c r="C4" s="40" t="str">
        <f>IFERROR(__xludf.DUMMYFUNCTION("GOOGLETRANSLATE(B4,""en"",""id"")"),"Jumlah perdagangan dibuka dalam 24 bulan terakhir.")</f>
        <v>Jumlah perdagangan dibuka dalam 24 bulan terakhir.</v>
      </c>
    </row>
    <row r="5" ht="14.25" customHeight="1">
      <c r="A5" s="39" t="s">
        <v>173</v>
      </c>
      <c r="B5" s="41" t="s">
        <v>6</v>
      </c>
      <c r="C5" s="40" t="str">
        <f>IFERROR(__xludf.DUMMYFUNCTION("GOOGLETRANSLATE(B5,""en"",""id"")"),"Negara yang disediakan oleh peminjam dalam aplikasi pinjaman")</f>
        <v>Negara yang disediakan oleh peminjam dalam aplikasi pinjaman</v>
      </c>
    </row>
    <row r="6" ht="14.25" customHeight="1">
      <c r="A6" s="39" t="s">
        <v>7</v>
      </c>
      <c r="B6" s="39" t="s">
        <v>8</v>
      </c>
      <c r="C6" s="40" t="str">
        <f>IFERROR(__xludf.DUMMYFUNCTION("GOOGLETRANSLATE(B6,""en"",""id"")"),"Saldo ke batas kredit untuk semua perdagangan")</f>
        <v>Saldo ke batas kredit untuk semua perdagangan</v>
      </c>
    </row>
    <row r="7" ht="14.25" customHeight="1">
      <c r="A7" s="39" t="s">
        <v>12</v>
      </c>
      <c r="B7" s="39" t="s">
        <v>13</v>
      </c>
      <c r="C7" s="40"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39" t="s">
        <v>174</v>
      </c>
      <c r="B8" s="39" t="s">
        <v>10</v>
      </c>
      <c r="C8" s="40" t="str">
        <f>IFERROR(__xludf.DUMMYFUNCTION("GOOGLETRANSLATE(B8,""en"",""id"")"),"Pendapatan tahunan yang dilaporkan sendiri yang disediakan oleh peminjam selama pendaftaran.")</f>
        <v>Pendapatan tahunan yang dilaporkan sendiri yang disediakan oleh peminjam selama pendaftaran.</v>
      </c>
    </row>
    <row r="9" ht="14.25" customHeight="1">
      <c r="A9" s="39" t="s">
        <v>14</v>
      </c>
      <c r="B9" s="39" t="s">
        <v>15</v>
      </c>
      <c r="C9" s="40" t="str">
        <f>IFERROR(__xludf.DUMMYFUNCTION("GOOGLETRANSLATE(B9,""en"",""id"")"),"Menunjukkan apakah pinjaman adalah aplikasi individu atau aplikasi bersama dengan dua peminjam bersama")</f>
        <v>Menunjukkan apakah pinjaman adalah aplikasi individu atau aplikasi bersama dengan dua peminjam bersama</v>
      </c>
    </row>
    <row r="10" ht="14.25" customHeight="1">
      <c r="A10" s="39" t="s">
        <v>175</v>
      </c>
      <c r="B10" s="39" t="s">
        <v>176</v>
      </c>
      <c r="C10" s="40" t="str">
        <f>IFERROR(__xludf.DUMMYFUNCTION("GOOGLETRANSLATE(B10,""en"",""id"")"),"Rata -rata saldo saat ini dari semua akun")</f>
        <v>Rata -rata saldo saat ini dari semua akun</v>
      </c>
    </row>
    <row r="11" ht="14.25" customHeight="1">
      <c r="A11" s="39" t="s">
        <v>177</v>
      </c>
      <c r="B11" s="39" t="s">
        <v>178</v>
      </c>
      <c r="C11" s="40" t="str">
        <f>IFERROR(__xludf.DUMMYFUNCTION("GOOGLETRANSLATE(B11,""en"",""id"")"),"Total terbuka untuk dibeli dengan kartu bank revolving.")</f>
        <v>Total terbuka untuk dibeli dengan kartu bank revolving.</v>
      </c>
    </row>
    <row r="12" ht="14.25" customHeight="1">
      <c r="A12" s="39" t="s">
        <v>179</v>
      </c>
      <c r="B12" s="39" t="s">
        <v>180</v>
      </c>
      <c r="C12" s="40" t="str">
        <f>IFERROR(__xludf.DUMMYFUNCTION("GOOGLETRANSLATE(B12,""en"",""id"")"),"Rasio total saldo saat ini dengan batas kredit/kredit tinggi untuk semua akun BankCard.")</f>
        <v>Rasio total saldo saat ini dengan batas kredit/kredit tinggi untuk semua akun BankCard.</v>
      </c>
    </row>
    <row r="13" ht="14.25" customHeight="1">
      <c r="A13" s="39" t="s">
        <v>181</v>
      </c>
      <c r="B13" s="39" t="s">
        <v>182</v>
      </c>
      <c r="C13" s="40" t="str">
        <f>IFERROR(__xludf.DUMMYFUNCTION("GOOGLETRANSLATE(B13,""en"",""id"")"),"Jumlah pengisian daya dalam waktu 12 bulan")</f>
        <v>Jumlah pengisian daya dalam waktu 12 bulan</v>
      </c>
    </row>
    <row r="14" ht="14.25" customHeight="1">
      <c r="A14" s="39" t="s">
        <v>18</v>
      </c>
      <c r="B14" s="39" t="s">
        <v>19</v>
      </c>
      <c r="C14" s="40" t="str">
        <f>IFERROR(__xludf.DUMMYFUNCTION("GOOGLETRANSLATE(B14,""en"",""id"")"),"Jumlah koleksi dalam 12 bulan tidak termasuk koleksi medis")</f>
        <v>Jumlah koleksi dalam 12 bulan tidak termasuk koleksi medis</v>
      </c>
    </row>
    <row r="15" ht="14.25" customHeight="1">
      <c r="A15" s="39" t="s">
        <v>183</v>
      </c>
      <c r="B15" s="39" t="s">
        <v>184</v>
      </c>
      <c r="C15" s="40" t="str">
        <f>IFERROR(__xludf.DUMMYFUNCTION("GOOGLETRANSLATE(B15,""en"",""id"")"),"Tanggal LC menarik kredit untuk pinjaman ini")</f>
        <v>Tanggal LC menarik kredit untuk pinjaman ini</v>
      </c>
    </row>
    <row r="16" ht="14.25" customHeight="1">
      <c r="A16" s="39" t="s">
        <v>185</v>
      </c>
      <c r="B16" s="39" t="s">
        <v>21</v>
      </c>
      <c r="C16" s="40" t="str">
        <f>IFERROR(__xludf.DUMMYFUNCTION("GOOGLETRANSLATE(B16,""en"",""id"")"),"Jumlah 30+ hari insiden kenakalan yang lewat di dalam file kredit peminjam selama 2 tahun terakhir")</f>
        <v>Jumlah 30+ hari insiden kenakalan yang lewat di dalam file kredit peminjam selama 2 tahun terakhir</v>
      </c>
    </row>
    <row r="17" ht="14.25" customHeight="1">
      <c r="A17" s="39" t="s">
        <v>186</v>
      </c>
      <c r="B17" s="39" t="s">
        <v>187</v>
      </c>
      <c r="C17" s="40" t="str">
        <f>IFERROR(__xludf.DUMMYFUNCTION("GOOGLETRANSLATE(B17,""en"",""id"")"),"Jumlah yang lalu-due berutang untuk akun di mana peminjam sekarang nakal.")</f>
        <v>Jumlah yang lalu-due berutang untuk akun di mana peminjam sekarang nakal.</v>
      </c>
    </row>
    <row r="18" ht="14.25" customHeight="1">
      <c r="A18" s="39" t="s">
        <v>22</v>
      </c>
      <c r="B18" s="39" t="s">
        <v>23</v>
      </c>
      <c r="C18" s="40" t="str">
        <f>IFERROR(__xludf.DUMMYFUNCTION("GOOGLETRANSLATE(B18,""en"",""id"")"),"Deskripsi pinjaman yang disediakan oleh peminjam")</f>
        <v>Deskripsi pinjaman yang disediakan oleh peminjam</v>
      </c>
    </row>
    <row r="19" ht="14.25" customHeight="1">
      <c r="A19" s="39" t="s">
        <v>188</v>
      </c>
      <c r="B19" s="42" t="s">
        <v>33</v>
      </c>
      <c r="C19" s="40" t="str">
        <f>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ht="14.25" customHeight="1">
      <c r="A20" s="39" t="s">
        <v>24</v>
      </c>
      <c r="B20" s="43" t="s">
        <v>25</v>
      </c>
      <c r="C20" s="40" t="str">
        <f>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ht="14.25" customHeight="1">
      <c r="A21" s="39" t="s">
        <v>189</v>
      </c>
      <c r="B21" s="39" t="s">
        <v>190</v>
      </c>
      <c r="C21" s="40" t="str">
        <f>IFERROR(__xludf.DUMMYFUNCTION("GOOGLETRANSLATE(B21,""en"",""id"")"),"Tanggal jalur kredit yang paling awal dilaporkan peminjam dibuka")</f>
        <v>Tanggal jalur kredit yang paling awal dilaporkan peminjam dibuka</v>
      </c>
    </row>
    <row r="22" ht="14.25" customHeight="1">
      <c r="A22" s="39" t="s">
        <v>191</v>
      </c>
      <c r="B22" s="44" t="s">
        <v>192</v>
      </c>
      <c r="C22" s="40" t="str">
        <f>IFERROR(__xludf.DUMMYFUNCTION("GOOGLETRANSLATE(B22,""en"",""id"")"),"Suku bunga efektif sama dengan suku bunga pada catatan yang dikurangi dengan perkiraan pinjaman klub tentang dampak bunga yang tidak terkumpul sebelum ditagih.")</f>
        <v>Suku bunga efektif sama dengan suku bunga pada catatan yang dikurangi dengan perkiraan pinjaman klub tentang dampak bunga yang tidak terkumpul sebelum ditagih.</v>
      </c>
    </row>
    <row r="23" ht="14.25" customHeight="1">
      <c r="A23" s="39" t="s">
        <v>30</v>
      </c>
      <c r="B23" s="44" t="s">
        <v>31</v>
      </c>
      <c r="C23" s="40" t="str">
        <f>IFERROR(__xludf.DUMMYFUNCTION("GOOGLETRANSLATE(B23,""en"",""id"")"),"Judul pekerjaan yang disediakan oleh peminjam saat mengajukan pinjaman.*")</f>
        <v>Judul pekerjaan yang disediakan oleh peminjam saat mengajukan pinjaman.*</v>
      </c>
    </row>
    <row r="24" ht="14.25" customHeight="1">
      <c r="A24" s="39" t="s">
        <v>193</v>
      </c>
      <c r="B24" s="39" t="s">
        <v>166</v>
      </c>
      <c r="C24" s="40" t="str">
        <f>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ht="14.25" customHeight="1">
      <c r="A25" s="39" t="s">
        <v>194</v>
      </c>
      <c r="B25" s="39" t="s">
        <v>195</v>
      </c>
      <c r="C25" s="40" t="str">
        <f>IFERROR(__xludf.DUMMYFUNCTION("GOOGLETRANSLATE(B25,""en"",""id"")"),"Tanggal daftar akan berakhir")</f>
        <v>Tanggal daftar akan berakhir</v>
      </c>
    </row>
    <row r="26" ht="14.25" customHeight="1">
      <c r="A26" s="39" t="s">
        <v>196</v>
      </c>
      <c r="B26" s="39" t="s">
        <v>197</v>
      </c>
      <c r="C26" s="40" t="str">
        <f>IFERROR(__xludf.DUMMYFUNCTION("GOOGLETRANSLATE(B26,""en"",""id"")"),"Tingkat default pinjaman yang diharapkan.")</f>
        <v>Tingkat default pinjaman yang diharapkan.</v>
      </c>
    </row>
    <row r="27" ht="14.25" customHeight="1">
      <c r="A27" s="39" t="s">
        <v>198</v>
      </c>
      <c r="B27" s="39" t="s">
        <v>35</v>
      </c>
      <c r="C27" s="40" t="str">
        <f>IFERROR(__xludf.DUMMYFUNCTION("GOOGLETRANSLATE(B27,""en"",""id"")"),"Kisaran batas atas fico peminjam pada awal pinjaman.")</f>
        <v>Kisaran batas atas fico peminjam pada awal pinjaman.</v>
      </c>
    </row>
    <row r="28" ht="14.25" customHeight="1">
      <c r="A28" s="39" t="s">
        <v>199</v>
      </c>
      <c r="B28" s="39" t="s">
        <v>37</v>
      </c>
      <c r="C28" s="40" t="str">
        <f>IFERROR(__xludf.DUMMYFUNCTION("GOOGLETRANSLATE(B28,""en"",""id"")"),"Kisaran batas bawah fico peminjam pada awal pinjaman.")</f>
        <v>Kisaran batas bawah fico peminjam pada awal pinjaman.</v>
      </c>
    </row>
    <row r="29" ht="14.25" customHeight="1">
      <c r="A29" s="39" t="s">
        <v>200</v>
      </c>
      <c r="B29" s="39" t="s">
        <v>39</v>
      </c>
      <c r="C29" s="40" t="str">
        <f>IFERROR(__xludf.DUMMYFUNCTION("GOOGLETRANSLATE(B29,""en"",""id"")"),"Jumlah total yang berkomitmen untuk pinjaman itu pada saat itu.")</f>
        <v>Jumlah total yang berkomitmen untuk pinjaman itu pada saat itu.</v>
      </c>
    </row>
    <row r="30" ht="14.25" customHeight="1">
      <c r="A30" s="39" t="s">
        <v>40</v>
      </c>
      <c r="B30" s="39" t="s">
        <v>41</v>
      </c>
      <c r="C30" s="40" t="str">
        <f>IFERROR(__xludf.DUMMYFUNCTION("GOOGLETRANSLATE(B30,""en"",""id"")"),"LC menugaskan nilai pinjaman")</f>
        <v>LC menugaskan nilai pinjaman</v>
      </c>
    </row>
    <row r="31" ht="14.25" customHeight="1">
      <c r="A31" s="39" t="s">
        <v>201</v>
      </c>
      <c r="B31" s="39" t="s">
        <v>43</v>
      </c>
      <c r="C31" s="40" t="str">
        <f>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ht="14.25" customHeight="1">
      <c r="A32" s="39" t="s">
        <v>44</v>
      </c>
      <c r="B32" s="39" t="s">
        <v>45</v>
      </c>
      <c r="C32" s="40" t="str">
        <f>IFERROR(__xludf.DUMMYFUNCTION("GOOGLETRANSLATE(B32,""en"",""id"")"),"ID yang ditugaskan LC yang unik untuk daftar pinjaman.")</f>
        <v>ID yang ditugaskan LC yang unik untuk daftar pinjaman.</v>
      </c>
    </row>
    <row r="33" ht="14.25" customHeight="1">
      <c r="A33" s="39" t="s">
        <v>46</v>
      </c>
      <c r="B33" s="39" t="s">
        <v>47</v>
      </c>
      <c r="C33" s="40" t="str">
        <f>IFERROR(__xludf.DUMMYFUNCTION("GOOGLETRANSLATE(B33,""en"",""id"")"),"Rasio total saldo saat ini dengan batas kredit/kredit tinggi pada semua instal acct")</f>
        <v>Rasio total saldo saat ini dengan batas kredit/kredit tinggi pada semua instal acct</v>
      </c>
    </row>
    <row r="34" ht="14.25" customHeight="1">
      <c r="A34" s="39" t="s">
        <v>202</v>
      </c>
      <c r="B34" s="42" t="s">
        <v>203</v>
      </c>
      <c r="C34" s="40" t="str">
        <f>IFERROR(__xludf.DUMMYFUNCTION("GOOGLETRANSLATE(B34,""en"",""id"")"),"Tanggal kedaluwarsa platform Wholeloan")</f>
        <v>Tanggal kedaluwarsa platform Wholeloan</v>
      </c>
    </row>
    <row r="35" ht="14.25" customHeight="1">
      <c r="A35" s="39" t="s">
        <v>204</v>
      </c>
      <c r="B35" s="39" t="s">
        <v>205</v>
      </c>
      <c r="C35" s="40" t="str">
        <f>IFERROR(__xludf.DUMMYFUNCTION("GOOGLETRANSLATE(B35,""en"",""id"")"),"Status daftar awal pinjaman. Nilai yang mungkin adalah - w, f")</f>
        <v>Status daftar awal pinjaman. Nilai yang mungkin adalah - w, f</v>
      </c>
    </row>
    <row r="36" ht="14.25" customHeight="1">
      <c r="A36" s="39" t="s">
        <v>50</v>
      </c>
      <c r="B36" s="39" t="s">
        <v>51</v>
      </c>
      <c r="C36" s="40" t="str">
        <f>IFERROR(__xludf.DUMMYFUNCTION("GOOGLETRANSLATE(B36,""en"",""id"")"),"Jumlah pertanyaan keuangan pribadi")</f>
        <v>Jumlah pertanyaan keuangan pribadi</v>
      </c>
    </row>
    <row r="37" ht="14.25" customHeight="1">
      <c r="A37" s="39" t="s">
        <v>52</v>
      </c>
      <c r="B37" s="39" t="s">
        <v>53</v>
      </c>
      <c r="C37" s="40" t="str">
        <f>IFERROR(__xludf.DUMMYFUNCTION("GOOGLETRANSLATE(B37,""en"",""id"")"),"Jumlah pertanyaan kredit dalam 12 bulan terakhir")</f>
        <v>Jumlah pertanyaan kredit dalam 12 bulan terakhir</v>
      </c>
    </row>
    <row r="38" ht="14.25" customHeight="1">
      <c r="A38" s="39" t="s">
        <v>206</v>
      </c>
      <c r="B38" s="43" t="s">
        <v>55</v>
      </c>
      <c r="C38" s="40" t="str">
        <f>IFERROR(__xludf.DUMMYFUNCTION("GOOGLETRANSLATE(B38,""en"",""id"")"),"Jumlah pertanyaan dalam 6 bulan terakhir (tidak termasuk penyelidikan mobil dan hipotek)")</f>
        <v>Jumlah pertanyaan dalam 6 bulan terakhir (tidak termasuk penyelidikan mobil dan hipotek)</v>
      </c>
    </row>
    <row r="39" ht="14.25" customHeight="1">
      <c r="A39" s="39" t="s">
        <v>56</v>
      </c>
      <c r="B39" s="39" t="s">
        <v>57</v>
      </c>
      <c r="C39" s="40" t="str">
        <f>IFERROR(__xludf.DUMMYFUNCTION("GOOGLETRANSLATE(B39,""en"",""id"")"),"Pembayaran bulanan yang terhutang oleh peminjam jika pinjaman berasal.")</f>
        <v>Pembayaran bulanan yang terhutang oleh peminjam jika pinjaman berasal.</v>
      </c>
    </row>
    <row r="40" ht="14.25" customHeight="1">
      <c r="A40" s="22" t="s">
        <v>207</v>
      </c>
      <c r="B40" s="45" t="s">
        <v>208</v>
      </c>
      <c r="C40" s="46" t="str">
        <f>IFERROR(__xludf.DUMMYFUNCTION("GOOGLETRANSLATE(B40,""en"",""id"")"),"Suku Bunga Pinjaman")</f>
        <v>Suku Bunga Pinjaman</v>
      </c>
    </row>
    <row r="41" ht="14.25" customHeight="1">
      <c r="A41" s="39" t="s">
        <v>209</v>
      </c>
      <c r="B41" s="39" t="s">
        <v>59</v>
      </c>
      <c r="C41" s="40" t="str">
        <f>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ht="14.25" customHeight="1">
      <c r="A42" s="39" t="s">
        <v>210</v>
      </c>
      <c r="B42" s="39" t="s">
        <v>211</v>
      </c>
      <c r="C42" s="40" t="str">
        <f>IFERROR(__xludf.DUMMYFUNCTION("GOOGLETRANSLATE(B42,""en"",""id"")"),"Tanggal di mana aplikasi peminjam terdaftar di platform.")</f>
        <v>Tanggal di mana aplikasi peminjam terdaftar di platform.</v>
      </c>
    </row>
    <row r="43" ht="14.25" customHeight="1">
      <c r="A43" s="39" t="s">
        <v>212</v>
      </c>
      <c r="B43" s="39" t="s">
        <v>213</v>
      </c>
      <c r="C43" s="40" t="str">
        <f>IFERROR(__xludf.DUMMYFUNCTION("GOOGLETRANSLATE(B43,""en"",""id"")"),"Jumlah pinjaman yang terdaftar yang diterapkan oleh peminjam. Jika pada suatu saat, departemen kredit mengurangi jumlah pinjaman, maka itu akan tercermin dalam nilai ini.")</f>
        <v>Jumlah pinjaman yang terdaftar yang diterapkan oleh peminjam. Jika pada suatu saat, departemen kredit mengurangi jumlah pinjaman, maka itu akan tercermin dalam nilai ini.</v>
      </c>
    </row>
    <row r="44" ht="14.25" customHeight="1">
      <c r="A44" s="39" t="s">
        <v>75</v>
      </c>
      <c r="B44" s="39" t="s">
        <v>76</v>
      </c>
      <c r="C44" s="40" t="str">
        <f>IFERROR(__xludf.DUMMYFUNCTION("GOOGLETRANSLATE(B44,""en"",""id"")"),"Saldo arus maksimum terutang pada semua akun bergulir")</f>
        <v>Saldo arus maksimum terutang pada semua akun bergulir</v>
      </c>
    </row>
    <row r="45" ht="14.25" customHeight="1">
      <c r="A45" s="39" t="s">
        <v>214</v>
      </c>
      <c r="B45" s="39" t="s">
        <v>78</v>
      </c>
      <c r="C45" s="40" t="str">
        <f>IFERROR(__xludf.DUMMYFUNCTION("GOOGLETRANSLATE(B45,""en"",""id"")"),"ID yang ditugaskan LC yang unik untuk anggota peminjam.")</f>
        <v>ID yang ditugaskan LC yang unik untuk anggota peminjam.</v>
      </c>
    </row>
    <row r="46" ht="14.25" customHeight="1">
      <c r="A46" s="39" t="s">
        <v>215</v>
      </c>
      <c r="B46" s="39" t="s">
        <v>216</v>
      </c>
      <c r="C46" s="40" t="str">
        <f>IFERROR(__xludf.DUMMYFUNCTION("GOOGLETRANSLATE(B46,""en"",""id"")"),"Bulan sejak akun revolving tertua dibuka")</f>
        <v>Bulan sejak akun revolving tertua dibuka</v>
      </c>
    </row>
    <row r="47" ht="14.25" customHeight="1">
      <c r="A47" s="39" t="s">
        <v>217</v>
      </c>
      <c r="B47" s="39" t="s">
        <v>218</v>
      </c>
      <c r="C47" s="40" t="str">
        <f>IFERROR(__xludf.DUMMYFUNCTION("GOOGLETRANSLATE(B47,""en"",""id"")"),"Bulan sejak akun putar terbaru dibuka")</f>
        <v>Bulan sejak akun putar terbaru dibuka</v>
      </c>
    </row>
    <row r="48" ht="14.25" customHeight="1">
      <c r="A48" s="39" t="s">
        <v>219</v>
      </c>
      <c r="B48" s="39" t="s">
        <v>220</v>
      </c>
      <c r="C48" s="40" t="str">
        <f>IFERROR(__xludf.DUMMYFUNCTION("GOOGLETRANSLATE(B48,""en"",""id"")"),"Bulan sejak akun terbaru dibuka")</f>
        <v>Bulan sejak akun terbaru dibuka</v>
      </c>
    </row>
    <row r="49" ht="14.25" customHeight="1">
      <c r="A49" s="39" t="s">
        <v>221</v>
      </c>
      <c r="B49" s="39" t="s">
        <v>222</v>
      </c>
      <c r="C49" s="40" t="str">
        <f>IFERROR(__xludf.DUMMYFUNCTION("GOOGLETRANSLATE(B49,""en"",""id"")"),"Jumlah akun hipotek.")</f>
        <v>Jumlah akun hipotek.</v>
      </c>
    </row>
    <row r="50" ht="14.25" customHeight="1">
      <c r="A50" s="39" t="s">
        <v>223</v>
      </c>
      <c r="B50" s="39" t="s">
        <v>224</v>
      </c>
      <c r="C50" s="40" t="str">
        <f>IFERROR(__xludf.DUMMYFUNCTION("GOOGLETRANSLATE(B50,""en"",""id"")"),"Area statistik metropolitan peminjam.")</f>
        <v>Area statistik metropolitan peminjam.</v>
      </c>
    </row>
    <row r="51" ht="14.25" customHeight="1">
      <c r="A51" s="39" t="s">
        <v>81</v>
      </c>
      <c r="B51" s="39" t="s">
        <v>82</v>
      </c>
      <c r="C51" s="40" t="str">
        <f>IFERROR(__xludf.DUMMYFUNCTION("GOOGLETRANSLATE(B51,""en"",""id"")"),"Bulan sejak peringkat 90 hari atau lebih buruk terakhir")</f>
        <v>Bulan sejak peringkat 90 hari atau lebih buruk terakhir</v>
      </c>
    </row>
    <row r="52" ht="14.25" customHeight="1">
      <c r="A52" s="39" t="s">
        <v>225</v>
      </c>
      <c r="B52" s="39" t="s">
        <v>226</v>
      </c>
      <c r="C52" s="40" t="str">
        <f>IFERROR(__xludf.DUMMYFUNCTION("GOOGLETRANSLATE(B52,""en"",""id"")"),"Bulan sejak rekening angsuran bank tertua dibuka")</f>
        <v>Bulan sejak rekening angsuran bank tertua dibuka</v>
      </c>
    </row>
    <row r="53" ht="14.25" customHeight="1">
      <c r="A53" s="39" t="s">
        <v>85</v>
      </c>
      <c r="B53" s="39" t="s">
        <v>86</v>
      </c>
      <c r="C53" s="40" t="str">
        <f>IFERROR(__xludf.DUMMYFUNCTION("GOOGLETRANSLATE(B53,""en"",""id"")"),"Bulan sejak akun angsuran terbaru dibuka")</f>
        <v>Bulan sejak akun angsuran terbaru dibuka</v>
      </c>
    </row>
    <row r="54" ht="14.25" customHeight="1">
      <c r="A54" s="39" t="s">
        <v>227</v>
      </c>
      <c r="B54" s="39" t="s">
        <v>80</v>
      </c>
      <c r="C54" s="40" t="str">
        <f>IFERROR(__xludf.DUMMYFUNCTION("GOOGLETRANSLATE(B54,""en"",""id"")"),"Jumlah bulan sejak kenakalan terakhir peminjam.")</f>
        <v>Jumlah bulan sejak kenakalan terakhir peminjam.</v>
      </c>
    </row>
    <row r="55" ht="14.25" customHeight="1">
      <c r="A55" s="39" t="s">
        <v>228</v>
      </c>
      <c r="B55" s="39" t="s">
        <v>84</v>
      </c>
      <c r="C55" s="40" t="str">
        <f>IFERROR(__xludf.DUMMYFUNCTION("GOOGLETRANSLATE(B55,""en"",""id"")"),"Jumlah bulan sejak catatan publik terakhir.")</f>
        <v>Jumlah bulan sejak catatan publik terakhir.</v>
      </c>
    </row>
    <row r="56" ht="14.25" customHeight="1">
      <c r="A56" s="39" t="s">
        <v>229</v>
      </c>
      <c r="B56" s="39" t="s">
        <v>230</v>
      </c>
      <c r="C56" s="40" t="str">
        <f>IFERROR(__xludf.DUMMYFUNCTION("GOOGLETRANSLATE(B56,""en"",""id"")"),"Bulan sejak pertanyaan terbaru.")</f>
        <v>Bulan sejak pertanyaan terbaru.</v>
      </c>
    </row>
    <row r="57" ht="14.25" customHeight="1">
      <c r="A57" s="39" t="s">
        <v>231</v>
      </c>
      <c r="B57" s="39" t="s">
        <v>232</v>
      </c>
      <c r="C57" s="40" t="str">
        <f>IFERROR(__xludf.DUMMYFUNCTION("GOOGLETRANSLATE(B57,""en"",""id"")"),"Bulan sejak rekening bank terbaru dibuka.")</f>
        <v>Bulan sejak rekening bank terbaru dibuka.</v>
      </c>
    </row>
    <row r="58" ht="14.25" customHeight="1">
      <c r="A58" s="39" t="s">
        <v>233</v>
      </c>
      <c r="B58" s="39" t="s">
        <v>234</v>
      </c>
      <c r="C58" s="40" t="str">
        <f>IFERROR(__xludf.DUMMYFUNCTION("GOOGLETRANSLATE(B58,""en"",""id"")"),"Bulan sejak kenakalan keuangan pribadi terbaru.")</f>
        <v>Bulan sejak kenakalan keuangan pribadi terbaru.</v>
      </c>
    </row>
    <row r="59" ht="14.25" customHeight="1">
      <c r="A59" s="39" t="s">
        <v>235</v>
      </c>
      <c r="B59" s="39" t="s">
        <v>236</v>
      </c>
      <c r="C59" s="40" t="str">
        <f>IFERROR(__xludf.DUMMYFUNCTION("GOOGLETRANSLATE(B59,""en"",""id"")"),"Bulan sejak kenakalan putar terbaru.")</f>
        <v>Bulan sejak kenakalan putar terbaru.</v>
      </c>
    </row>
    <row r="60" ht="14.25" customHeight="1">
      <c r="A60" s="39" t="s">
        <v>237</v>
      </c>
      <c r="B60" s="39" t="s">
        <v>238</v>
      </c>
      <c r="C60" s="40" t="str">
        <f>IFERROR(__xludf.DUMMYFUNCTION("GOOGLETRANSLATE(B60,""en"",""id"")"),"Jumlah akun yang pernah 120 hari atau lebih yang lalu jatuh tempo")</f>
        <v>Jumlah akun yang pernah 120 hari atau lebih yang lalu jatuh tempo</v>
      </c>
    </row>
    <row r="61" ht="14.25" customHeight="1">
      <c r="A61" s="39" t="s">
        <v>239</v>
      </c>
      <c r="B61" s="39" t="s">
        <v>240</v>
      </c>
      <c r="C61" s="40" t="str">
        <f>IFERROR(__xludf.DUMMYFUNCTION("GOOGLETRANSLATE(B61,""en"",""id"")"),"Jumlah akun kartu bank yang saat ini aktif")</f>
        <v>Jumlah akun kartu bank yang saat ini aktif</v>
      </c>
    </row>
    <row r="62" ht="14.25" customHeight="1">
      <c r="A62" s="39" t="s">
        <v>241</v>
      </c>
      <c r="B62" s="39" t="s">
        <v>242</v>
      </c>
      <c r="C62" s="40" t="str">
        <f>IFERROR(__xludf.DUMMYFUNCTION("GOOGLETRANSLATE(B62,""en"",""id"")"),"Jumlah perdagangan revolving yang saat ini aktif")</f>
        <v>Jumlah perdagangan revolving yang saat ini aktif</v>
      </c>
    </row>
    <row r="63" ht="14.25" customHeight="1">
      <c r="A63" s="39" t="s">
        <v>243</v>
      </c>
      <c r="B63" s="39" t="s">
        <v>244</v>
      </c>
      <c r="C63" s="40" t="str">
        <f>IFERROR(__xludf.DUMMYFUNCTION("GOOGLETRANSLATE(B63,""en"",""id"")"),"Jumlah rekening kartu bank yang memuaskan")</f>
        <v>Jumlah rekening kartu bank yang memuaskan</v>
      </c>
    </row>
    <row r="64" ht="14.25" customHeight="1">
      <c r="A64" s="39" t="s">
        <v>245</v>
      </c>
      <c r="B64" s="39" t="s">
        <v>246</v>
      </c>
      <c r="C64" s="40" t="str">
        <f>IFERROR(__xludf.DUMMYFUNCTION("GOOGLETRANSLATE(B64,""en"",""id"")"),"Jumlah rekening bankcard")</f>
        <v>Jumlah rekening bankcard</v>
      </c>
    </row>
    <row r="65" ht="14.25" customHeight="1">
      <c r="A65" s="39" t="s">
        <v>247</v>
      </c>
      <c r="B65" s="39" t="s">
        <v>248</v>
      </c>
      <c r="C65" s="40" t="str">
        <f>IFERROR(__xludf.DUMMYFUNCTION("GOOGLETRANSLATE(B65,""en"",""id"")"),"Jumlah akun angsuran")</f>
        <v>Jumlah akun angsuran</v>
      </c>
    </row>
    <row r="66" ht="14.25" customHeight="1">
      <c r="A66" s="39" t="s">
        <v>249</v>
      </c>
      <c r="B66" s="39" t="s">
        <v>250</v>
      </c>
      <c r="C66" s="40" t="str">
        <f>IFERROR(__xludf.DUMMYFUNCTION("GOOGLETRANSLATE(B66,""en"",""id"")"),"Jumlah Akun Revolving Terbuka")</f>
        <v>Jumlah Akun Revolving Terbuka</v>
      </c>
    </row>
    <row r="67" ht="14.25" customHeight="1">
      <c r="A67" s="39" t="s">
        <v>251</v>
      </c>
      <c r="B67" s="39" t="s">
        <v>252</v>
      </c>
      <c r="C67" s="40" t="str">
        <f>IFERROR(__xludf.DUMMYFUNCTION("GOOGLETRANSLATE(B67,""en"",""id"")"),"Jumlah akun putar")</f>
        <v>Jumlah akun putar</v>
      </c>
    </row>
    <row r="68" ht="14.25" customHeight="1">
      <c r="A68" s="39" t="s">
        <v>253</v>
      </c>
      <c r="B68" s="39" t="s">
        <v>254</v>
      </c>
      <c r="C68" s="40" t="str">
        <f>IFERROR(__xludf.DUMMYFUNCTION("GOOGLETRANSLATE(B68,""en"",""id"")"),"Jumlah Perdagangan Revolving dengan Saldo&gt; 0")</f>
        <v>Jumlah Perdagangan Revolving dengan Saldo&gt; 0</v>
      </c>
    </row>
    <row r="69" ht="14.25" customHeight="1">
      <c r="A69" s="39" t="s">
        <v>255</v>
      </c>
      <c r="B69" s="39" t="s">
        <v>256</v>
      </c>
      <c r="C69" s="40" t="str">
        <f>IFERROR(__xludf.DUMMYFUNCTION("GOOGLETRANSLATE(B69,""en"",""id"")"),"Jumlah akun yang memuaskan")</f>
        <v>Jumlah akun yang memuaskan</v>
      </c>
    </row>
    <row r="70" ht="14.25" customHeight="1">
      <c r="A70" s="39" t="s">
        <v>257</v>
      </c>
      <c r="B70" s="39" t="s">
        <v>258</v>
      </c>
      <c r="C70" s="40" t="str">
        <f>IFERROR(__xludf.DUMMYFUNCTION("GOOGLETRANSLATE(B70,""en"",""id"")"),"Jumlah akun yang saat ini 120 hari lewat jatuh tempo (diperbarui dalam 2 bulan terakhir)")</f>
        <v>Jumlah akun yang saat ini 120 hari lewat jatuh tempo (diperbarui dalam 2 bulan terakhir)</v>
      </c>
    </row>
    <row r="71" ht="14.25" customHeight="1">
      <c r="A71" s="39" t="s">
        <v>259</v>
      </c>
      <c r="B71" s="39" t="s">
        <v>260</v>
      </c>
      <c r="C71" s="40" t="str">
        <f>IFERROR(__xludf.DUMMYFUNCTION("GOOGLETRANSLATE(B71,""en"",""id"")"),"Jumlah akun yang saat ini 30 hari lewat jatuh tempo (diperbarui dalam 2 bulan terakhir)")</f>
        <v>Jumlah akun yang saat ini 30 hari lewat jatuh tempo (diperbarui dalam 2 bulan terakhir)</v>
      </c>
    </row>
    <row r="72" ht="14.25" customHeight="1">
      <c r="A72" s="39" t="s">
        <v>261</v>
      </c>
      <c r="B72" s="39" t="s">
        <v>262</v>
      </c>
      <c r="C72" s="40" t="str">
        <f>IFERROR(__xludf.DUMMYFUNCTION("GOOGLETRANSLATE(B72,""en"",""id"")"),"Jumlah akun 90 hari atau lebih yang lalu jatuh tempo dalam 24 bulan terakhir")</f>
        <v>Jumlah akun 90 hari atau lebih yang lalu jatuh tempo dalam 24 bulan terakhir</v>
      </c>
    </row>
    <row r="73" ht="14.25" customHeight="1">
      <c r="A73" s="39" t="s">
        <v>263</v>
      </c>
      <c r="B73" s="39" t="s">
        <v>264</v>
      </c>
      <c r="C73" s="40" t="str">
        <f>IFERROR(__xludf.DUMMYFUNCTION("GOOGLETRANSLATE(B73,""en"",""id"")"),"Jumlah akun dibuka dalam 12 bulan terakhir")</f>
        <v>Jumlah akun dibuka dalam 12 bulan terakhir</v>
      </c>
    </row>
    <row r="74" ht="14.25" customHeight="1">
      <c r="A74" s="39" t="s">
        <v>91</v>
      </c>
      <c r="B74" s="39" t="s">
        <v>92</v>
      </c>
      <c r="C74" s="40" t="str">
        <f>IFERROR(__xludf.DUMMYFUNCTION("GOOGLETRANSLATE(B74,""en"",""id"")"),"Jumlah perdagangan terbuka dalam 6 bulan terakhir")</f>
        <v>Jumlah perdagangan terbuka dalam 6 bulan terakhir</v>
      </c>
    </row>
    <row r="75" ht="14.25" customHeight="1">
      <c r="A75" s="39" t="s">
        <v>93</v>
      </c>
      <c r="B75" s="39" t="s">
        <v>97</v>
      </c>
      <c r="C75" s="40" t="str">
        <f>IFERROR(__xludf.DUMMYFUNCTION("GOOGLETRANSLATE(B75,""en"",""id"")"),"Jumlah akun angsuran yang dibuka dalam 12 bulan terakhir")</f>
        <v>Jumlah akun angsuran yang dibuka dalam 12 bulan terakhir</v>
      </c>
    </row>
    <row r="76" ht="14.25" customHeight="1">
      <c r="A76" s="39" t="s">
        <v>94</v>
      </c>
      <c r="B76" s="39" t="s">
        <v>95</v>
      </c>
      <c r="C76" s="40" t="str">
        <f>IFERROR(__xludf.DUMMYFUNCTION("GOOGLETRANSLATE(B76,""en"",""id"")"),"Jumlah akun angsuran yang dibuka dalam 24 bulan terakhir")</f>
        <v>Jumlah akun angsuran yang dibuka dalam 24 bulan terakhir</v>
      </c>
    </row>
    <row r="77" ht="14.25" customHeight="1">
      <c r="A77" s="39" t="s">
        <v>96</v>
      </c>
      <c r="B77" s="39" t="s">
        <v>265</v>
      </c>
      <c r="C77" s="40" t="str">
        <f>IFERROR(__xludf.DUMMYFUNCTION("GOOGLETRANSLATE(B77,""en"",""id"")"),"Jumlah perdagangan angsuran aktif saat ini")</f>
        <v>Jumlah perdagangan angsuran aktif saat ini</v>
      </c>
    </row>
    <row r="78" ht="14.25" customHeight="1">
      <c r="A78" s="39" t="s">
        <v>98</v>
      </c>
      <c r="B78" s="39" t="s">
        <v>99</v>
      </c>
      <c r="C78" s="40" t="str">
        <f>IFERROR(__xludf.DUMMYFUNCTION("GOOGLETRANSLATE(B78,""en"",""id"")"),"Jumlah Perdagangan Revolving Dibuka dalam 12 Bulan Terakhir")</f>
        <v>Jumlah Perdagangan Revolving Dibuka dalam 12 Bulan Terakhir</v>
      </c>
    </row>
    <row r="79" ht="14.25" customHeight="1">
      <c r="A79" s="39" t="s">
        <v>100</v>
      </c>
      <c r="B79" s="39" t="s">
        <v>101</v>
      </c>
      <c r="C79" s="40" t="str">
        <f>IFERROR(__xludf.DUMMYFUNCTION("GOOGLETRANSLATE(B79,""en"",""id"")"),"Jumlah perdagangan revolving dibuka dalam 24 bulan terakhir")</f>
        <v>Jumlah perdagangan revolving dibuka dalam 24 bulan terakhir</v>
      </c>
    </row>
    <row r="80" ht="14.25" customHeight="1">
      <c r="A80" s="39" t="s">
        <v>266</v>
      </c>
      <c r="B80" s="39" t="s">
        <v>90</v>
      </c>
      <c r="C80" s="40" t="str">
        <f>IFERROR(__xludf.DUMMYFUNCTION("GOOGLETRANSLATE(B80,""en"",""id"")"),"Jumlah jalur kredit terbuka dalam file kredit peminjam.")</f>
        <v>Jumlah jalur kredit terbuka dalam file kredit peminjam.</v>
      </c>
    </row>
    <row r="81" ht="14.25" customHeight="1">
      <c r="A81" s="39" t="s">
        <v>267</v>
      </c>
      <c r="B81" s="39" t="s">
        <v>268</v>
      </c>
      <c r="C81" s="40" t="str">
        <f>IFERROR(__xludf.DUMMYFUNCTION("GOOGLETRANSLATE(B81,""en"",""id"")"),"Persentase perdagangan tidak pernah berakal")</f>
        <v>Persentase perdagangan tidak pernah berakal</v>
      </c>
    </row>
    <row r="82" ht="14.25" customHeight="1">
      <c r="A82" s="39" t="s">
        <v>269</v>
      </c>
      <c r="B82" s="39" t="s">
        <v>270</v>
      </c>
      <c r="C82" s="40" t="str">
        <f>IFERROR(__xludf.DUMMYFUNCTION("GOOGLETRANSLATE(B82,""en"",""id"")"),"Persentase dari semua rekening bank&gt; 75% dari batas.")</f>
        <v>Persentase dari semua rekening bank&gt; 75% dari batas.</v>
      </c>
    </row>
    <row r="83" ht="14.25" customHeight="1">
      <c r="A83" s="39" t="s">
        <v>271</v>
      </c>
      <c r="B83" s="39" t="s">
        <v>272</v>
      </c>
      <c r="C83" s="40" t="str">
        <f>IFERROR(__xludf.DUMMYFUNCTION("GOOGLETRANSLATE(B83,""en"",""id"")"),"Jumlah kebangkrutan catatan publik")</f>
        <v>Jumlah kebangkrutan catatan publik</v>
      </c>
    </row>
    <row r="84" ht="14.25" customHeight="1">
      <c r="A84" s="39" t="s">
        <v>273</v>
      </c>
      <c r="B84" s="39" t="s">
        <v>109</v>
      </c>
      <c r="C84" s="40" t="str">
        <f>IFERROR(__xludf.DUMMYFUNCTION("GOOGLETRANSLATE(B84,""en"",""id"")"),"Jumlah catatan publik yang menghina")</f>
        <v>Jumlah catatan publik yang menghina</v>
      </c>
    </row>
    <row r="85" ht="14.25" customHeight="1">
      <c r="A85" s="39" t="s">
        <v>110</v>
      </c>
      <c r="B85" s="39" t="s">
        <v>111</v>
      </c>
      <c r="C85" s="40" t="str">
        <f>IFERROR(__xludf.DUMMYFUNCTION("GOOGLETRANSLATE(B85,""en"",""id"")"),"Kategori yang disediakan oleh peminjam untuk permintaan pinjaman.")</f>
        <v>Kategori yang disediakan oleh peminjam untuk permintaan pinjaman.</v>
      </c>
    </row>
    <row r="86" ht="14.25" customHeight="1">
      <c r="A86" s="39" t="s">
        <v>274</v>
      </c>
      <c r="B86" s="39" t="s">
        <v>275</v>
      </c>
      <c r="C86" s="40" t="str">
        <f>IFERROR(__xludf.DUMMYFUNCTION("GOOGLETRANSLATE(B86,""en"",""id"")"),"Status pinjaman selama periode daftar. Nilai: Disetujui, Not_Approved.")</f>
        <v>Status pinjaman selama periode daftar. Nilai: Disetujui, Not_Approved.</v>
      </c>
    </row>
    <row r="87" ht="14.25" customHeight="1">
      <c r="A87" s="39" t="s">
        <v>276</v>
      </c>
      <c r="B87" s="39" t="s">
        <v>277</v>
      </c>
      <c r="C87" s="40" t="str">
        <f>IFERROR(__xludf.DUMMYFUNCTION("GOOGLETRANSLATE(B87,""en"",""id"")"),"Tanggal aplikasi pinjaman ditinjau oleh LC")</f>
        <v>Tanggal aplikasi pinjaman ditinjau oleh LC</v>
      </c>
    </row>
    <row r="88" ht="14.25" customHeight="1">
      <c r="A88" s="39" t="s">
        <v>278</v>
      </c>
      <c r="B88" s="39" t="s">
        <v>115</v>
      </c>
      <c r="C88" s="40" t="str">
        <f>IFERROR(__xludf.DUMMYFUNCTION("GOOGLETRANSLATE(B88,""en"",""id"")"),"Total Saldo Revolving Credit")</f>
        <v>Total Saldo Revolving Credit</v>
      </c>
    </row>
    <row r="89" ht="14.25" customHeight="1">
      <c r="A89" s="39" t="s">
        <v>279</v>
      </c>
      <c r="B89" s="39" t="s">
        <v>280</v>
      </c>
      <c r="C89" s="40" t="str">
        <f>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ht="14.25" customHeight="1">
      <c r="A90" s="39" t="s">
        <v>281</v>
      </c>
      <c r="B90" s="39" t="s">
        <v>282</v>
      </c>
      <c r="C90" s="40" t="str">
        <f>IFERROR(__xludf.DUMMYFUNCTION("GOOGLETRANSLATE(B90,""en"",""id"")"),"Tarif biaya layanan yang dibayarkan oleh investor untuk pinjaman ini.")</f>
        <v>Tarif biaya layanan yang dibayarkan oleh investor untuk pinjaman ini.</v>
      </c>
    </row>
    <row r="91" ht="14.25" customHeight="1">
      <c r="A91" s="39" t="s">
        <v>283</v>
      </c>
      <c r="B91" s="39" t="s">
        <v>119</v>
      </c>
      <c r="C91" s="40" t="str">
        <f>IFERROR(__xludf.DUMMYFUNCTION("GOOGLETRANSLATE(B91,""en"",""id"")"),"LC Ditugaskan Subgrade Pinjaman")</f>
        <v>LC Ditugaskan Subgrade Pinjaman</v>
      </c>
    </row>
    <row r="92" ht="14.25" customHeight="1">
      <c r="A92" s="39" t="s">
        <v>284</v>
      </c>
      <c r="B92" s="39" t="s">
        <v>285</v>
      </c>
      <c r="C92" s="40" t="str">
        <f>IFERROR(__xludf.DUMMYFUNCTION("GOOGLETRANSLATE(B92,""en"",""id"")"),"Jumlah hak gadai pajak")</f>
        <v>Jumlah hak gadai pajak</v>
      </c>
    </row>
    <row r="93" ht="14.25" customHeight="1">
      <c r="A93" s="39" t="s">
        <v>120</v>
      </c>
      <c r="B93" s="39" t="s">
        <v>121</v>
      </c>
      <c r="C93" s="40" t="str">
        <f>IFERROR(__xludf.DUMMYFUNCTION("GOOGLETRANSLATE(B93,""en"",""id"")"),"Jumlah pembayaran atas pinjaman. Nilai dalam beberapa bulan dan dapat berupa 36 atau 60.")</f>
        <v>Jumlah pembayaran atas pinjaman. Nilai dalam beberapa bulan dan dapat berupa 36 atau 60.</v>
      </c>
    </row>
    <row r="94" ht="14.25" customHeight="1">
      <c r="A94" s="39" t="s">
        <v>122</v>
      </c>
      <c r="B94" s="39" t="s">
        <v>123</v>
      </c>
      <c r="C94" s="40" t="str">
        <f>IFERROR(__xludf.DUMMYFUNCTION("GOOGLETRANSLATE(B94,""en"",""id"")"),"Judul pinjaman yang disediakan oleh peminjam")</f>
        <v>Judul pinjaman yang disediakan oleh peminjam</v>
      </c>
    </row>
    <row r="95" ht="14.25" customHeight="1">
      <c r="A95" s="39" t="s">
        <v>124</v>
      </c>
      <c r="B95" s="39" t="s">
        <v>125</v>
      </c>
      <c r="C95" s="40" t="str">
        <f>IFERROR(__xludf.DUMMYFUNCTION("GOOGLETRANSLATE(B95,""en"",""id"")"),"Total jumlah pengumpulan yang pernah ada")</f>
        <v>Total jumlah pengumpulan yang pernah ada</v>
      </c>
    </row>
    <row r="96" ht="14.25" customHeight="1">
      <c r="A96" s="39" t="s">
        <v>126</v>
      </c>
      <c r="B96" s="39" t="s">
        <v>127</v>
      </c>
      <c r="C96" s="40" t="str">
        <f>IFERROR(__xludf.DUMMYFUNCTION("GOOGLETRANSLATE(B96,""en"",""id"")"),"Total saldo saat ini dari semua akun")</f>
        <v>Total saldo saat ini dari semua akun</v>
      </c>
    </row>
    <row r="97" ht="14.25" customHeight="1">
      <c r="A97" s="39" t="s">
        <v>286</v>
      </c>
      <c r="B97" s="39" t="s">
        <v>287</v>
      </c>
      <c r="C97" s="40" t="str">
        <f>IFERROR(__xludf.DUMMYFUNCTION("GOOGLETRANSLATE(B97,""en"",""id"")"),"Total batas kredit/kredit tinggi")</f>
        <v>Total batas kredit/kredit tinggi</v>
      </c>
    </row>
    <row r="98" ht="14.25" customHeight="1">
      <c r="A98" s="39" t="s">
        <v>130</v>
      </c>
      <c r="B98" s="39" t="s">
        <v>131</v>
      </c>
      <c r="C98" s="40" t="str">
        <f>IFERROR(__xludf.DUMMYFUNCTION("GOOGLETRANSLATE(B98,""en"",""id"")"),"Total saldo saat ini dari semua akun angsuran")</f>
        <v>Total saldo saat ini dari semua akun angsuran</v>
      </c>
    </row>
    <row r="99" ht="14.25" customHeight="1">
      <c r="A99" s="47" t="s">
        <v>288</v>
      </c>
      <c r="B99" s="39" t="s">
        <v>133</v>
      </c>
      <c r="C99" s="40" t="str">
        <f>IFERROR(__xludf.DUMMYFUNCTION("GOOGLETRANSLATE(B99,""en"",""id"")"),"Jumlah Perdagangan Keuangan")</f>
        <v>Jumlah Perdagangan Keuangan</v>
      </c>
    </row>
    <row r="100" ht="14.25" customHeight="1">
      <c r="A100" s="39" t="s">
        <v>289</v>
      </c>
      <c r="B100" s="39" t="s">
        <v>290</v>
      </c>
      <c r="C100" s="40" t="str">
        <f>IFERROR(__xludf.DUMMYFUNCTION("GOOGLETRANSLATE(B100,""en"",""id"")"),"Total angsuran batas kredit/kredit tinggi")</f>
        <v>Total angsuran batas kredit/kredit tinggi</v>
      </c>
    </row>
    <row r="101" ht="14.25" customHeight="1">
      <c r="A101" s="39" t="s">
        <v>144</v>
      </c>
      <c r="B101" s="39" t="s">
        <v>145</v>
      </c>
      <c r="C101" s="40" t="str">
        <f>IFERROR(__xludf.DUMMYFUNCTION("GOOGLETRANSLATE(B101,""en"",""id"")"),"Total Batas Kredit/Kredit Tinggi Revolving")</f>
        <v>Total Batas Kredit/Kredit Tinggi Revolving</v>
      </c>
    </row>
    <row r="102" ht="14.25" customHeight="1">
      <c r="A102" s="39" t="s">
        <v>291</v>
      </c>
      <c r="B102" s="39" t="s">
        <v>129</v>
      </c>
      <c r="C102" s="40" t="str">
        <f>IFERROR(__xludf.DUMMYFUNCTION("GOOGLETRANSLATE(B102,""en"",""id"")"),"Jumlah total jalur kredit saat ini dalam file kredit peminjam")</f>
        <v>Jumlah total jalur kredit saat ini dalam file kredit peminjam</v>
      </c>
    </row>
    <row r="103" ht="14.25" customHeight="1">
      <c r="A103" s="39" t="s">
        <v>292</v>
      </c>
      <c r="B103" s="39" t="s">
        <v>293</v>
      </c>
      <c r="C103" s="40" t="str">
        <f>IFERROR(__xludf.DUMMYFUNCTION("GOOGLETRANSLATE(B103,""en"",""id"")"),"Total saldo kredit tidak termasuk hipotek")</f>
        <v>Total saldo kredit tidak termasuk hipotek</v>
      </c>
    </row>
    <row r="104" ht="14.25" customHeight="1">
      <c r="A104" s="39" t="s">
        <v>294</v>
      </c>
      <c r="B104" s="39" t="s">
        <v>295</v>
      </c>
      <c r="C104" s="40" t="str">
        <f>IFERROR(__xludf.DUMMYFUNCTION("GOOGLETRANSLATE(B104,""en"",""id"")"),"Total batasan kredit/batas kredit Bankcard Tinggi")</f>
        <v>Total batasan kredit/batas kredit Bankcard Tinggi</v>
      </c>
    </row>
    <row r="105" ht="14.25" customHeight="1">
      <c r="A105" s="39" t="s">
        <v>146</v>
      </c>
      <c r="B105" s="39" t="s">
        <v>147</v>
      </c>
      <c r="C105" s="40" t="str">
        <f>IFERROR(__xludf.DUMMYFUNCTION("GOOGLETRANSLATE(B105,""en"",""id"")"),"URL untuk halaman LC dengan data daftar.")</f>
        <v>URL untuk halaman LC dengan data daftar.</v>
      </c>
    </row>
    <row r="106" ht="14.25" customHeight="1">
      <c r="A106" s="39" t="s">
        <v>148</v>
      </c>
      <c r="B106" s="39" t="s">
        <v>149</v>
      </c>
      <c r="C106" s="40" t="str">
        <f>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ht="14.25" customHeight="1">
      <c r="A107" s="48" t="s">
        <v>150</v>
      </c>
      <c r="B107" s="48" t="s">
        <v>151</v>
      </c>
      <c r="C107" s="40" t="str">
        <f>IFERROR(__xludf.DUMMYFUNCTION("GOOGLETRANSLATE(B107,""en"",""id"")"),"3 nomor pertama dari kode pos yang disediakan oleh peminjam dalam aplikasi pinjaman.")</f>
        <v>3 nomor pertama dari kode pos yang disediakan oleh peminjam dalam aplikasi pinjaman.</v>
      </c>
    </row>
    <row r="108" ht="14.25" customHeight="1">
      <c r="A108" s="49"/>
      <c r="B108" s="49"/>
      <c r="C108" s="49"/>
    </row>
    <row r="109" ht="14.25" customHeight="1">
      <c r="A109" s="49"/>
      <c r="B109" s="42" t="s">
        <v>152</v>
      </c>
      <c r="C109" s="49"/>
    </row>
    <row r="110" ht="14.25" customHeight="1">
      <c r="A110" s="49"/>
      <c r="B110" s="42"/>
      <c r="C110" s="49"/>
    </row>
    <row r="111" ht="14.25" customHeight="1">
      <c r="A111" s="49"/>
      <c r="B111" s="42"/>
      <c r="C111" s="49"/>
    </row>
    <row r="112" ht="14.25" customHeight="1">
      <c r="A112" s="49"/>
      <c r="B112" s="42"/>
      <c r="C112" s="49"/>
    </row>
    <row r="113" ht="14.25" customHeight="1">
      <c r="A113" s="49"/>
      <c r="B113" s="42"/>
      <c r="C113" s="49"/>
    </row>
    <row r="114" ht="14.25" customHeight="1">
      <c r="A114" s="49"/>
      <c r="B114" s="42"/>
      <c r="C114" s="49"/>
    </row>
    <row r="115" ht="14.25" customHeight="1">
      <c r="A115" s="49"/>
      <c r="B115" s="42"/>
      <c r="C115" s="49"/>
    </row>
    <row r="116" ht="14.25" customHeight="1">
      <c r="A116" s="49"/>
      <c r="B116" s="42"/>
      <c r="C116" s="49"/>
    </row>
    <row r="117" ht="14.25" customHeight="1">
      <c r="A117" s="49"/>
      <c r="B117" s="42"/>
      <c r="C117" s="49"/>
    </row>
    <row r="118" ht="14.25" customHeight="1">
      <c r="A118" s="49"/>
      <c r="B118" s="42"/>
      <c r="C118" s="49"/>
    </row>
    <row r="119" ht="14.25" customHeight="1">
      <c r="A119" s="49"/>
      <c r="B119" s="42"/>
      <c r="C119" s="49"/>
    </row>
    <row r="120" ht="14.25" customHeight="1">
      <c r="A120" s="49"/>
      <c r="B120" s="42"/>
      <c r="C120" s="49"/>
    </row>
    <row r="121" ht="14.25" customHeight="1">
      <c r="A121" s="49"/>
      <c r="B121" s="42"/>
      <c r="C121" s="49"/>
    </row>
    <row r="122" ht="14.25" customHeight="1">
      <c r="A122" s="49"/>
      <c r="B122" s="42"/>
      <c r="C122" s="49"/>
    </row>
    <row r="123" ht="14.25" customHeight="1">
      <c r="A123" s="49"/>
      <c r="B123" s="42"/>
      <c r="C123" s="49"/>
    </row>
    <row r="124" ht="14.25" customHeight="1">
      <c r="A124" s="49"/>
      <c r="B124" s="42"/>
      <c r="C124" s="49"/>
    </row>
    <row r="125" ht="14.25" customHeight="1">
      <c r="A125" s="49"/>
      <c r="B125" s="42"/>
      <c r="C125" s="49"/>
    </row>
    <row r="126" ht="14.25" customHeight="1">
      <c r="A126" s="49"/>
      <c r="B126" s="42"/>
      <c r="C126" s="49"/>
    </row>
    <row r="127" ht="14.25" customHeight="1">
      <c r="A127" s="49"/>
      <c r="B127" s="42"/>
      <c r="C127" s="49"/>
    </row>
    <row r="128" ht="14.25" customHeight="1">
      <c r="A128" s="49"/>
      <c r="B128" s="42"/>
      <c r="C128" s="49"/>
    </row>
    <row r="129" ht="14.25" customHeight="1">
      <c r="A129" s="49"/>
      <c r="B129" s="42"/>
      <c r="C129" s="49"/>
    </row>
    <row r="130" ht="14.25" customHeight="1">
      <c r="A130" s="49"/>
      <c r="B130" s="42"/>
      <c r="C130" s="49"/>
    </row>
    <row r="131" ht="14.25" customHeight="1">
      <c r="A131" s="49"/>
      <c r="B131" s="42"/>
      <c r="C131" s="49"/>
    </row>
    <row r="132" ht="14.25" customHeight="1">
      <c r="A132" s="49"/>
      <c r="B132" s="42"/>
      <c r="C132" s="49"/>
    </row>
    <row r="133" ht="14.25" customHeight="1">
      <c r="A133" s="49"/>
      <c r="B133" s="42"/>
      <c r="C133" s="49"/>
    </row>
    <row r="134" ht="14.25" customHeight="1">
      <c r="A134" s="49"/>
      <c r="B134" s="42"/>
      <c r="C134" s="49"/>
    </row>
    <row r="135" ht="14.25" customHeight="1">
      <c r="A135" s="49"/>
      <c r="B135" s="42"/>
      <c r="C135" s="49"/>
    </row>
    <row r="136" ht="14.25" customHeight="1">
      <c r="A136" s="49"/>
      <c r="B136" s="42"/>
      <c r="C136" s="49"/>
    </row>
    <row r="137" ht="14.25" customHeight="1">
      <c r="A137" s="49"/>
      <c r="B137" s="42"/>
      <c r="C137" s="49"/>
    </row>
    <row r="138" ht="14.25" customHeight="1">
      <c r="A138" s="49"/>
      <c r="B138" s="42"/>
      <c r="C138" s="49"/>
    </row>
    <row r="139" ht="14.25" customHeight="1">
      <c r="A139" s="49"/>
      <c r="B139" s="42"/>
      <c r="C139" s="49"/>
    </row>
    <row r="140" ht="14.25" customHeight="1">
      <c r="A140" s="49"/>
      <c r="B140" s="42"/>
      <c r="C140" s="49"/>
    </row>
    <row r="141" ht="14.25" customHeight="1">
      <c r="A141" s="49"/>
      <c r="B141" s="42"/>
      <c r="C141" s="49"/>
    </row>
    <row r="142" ht="14.25" customHeight="1">
      <c r="A142" s="49"/>
      <c r="B142" s="42"/>
      <c r="C142" s="49"/>
    </row>
    <row r="143" ht="14.25" customHeight="1">
      <c r="A143" s="49"/>
      <c r="B143" s="42"/>
      <c r="C143" s="49"/>
    </row>
    <row r="144" ht="14.25" customHeight="1">
      <c r="A144" s="49"/>
      <c r="B144" s="42"/>
      <c r="C144" s="49"/>
    </row>
    <row r="145" ht="14.25" customHeight="1">
      <c r="A145" s="49"/>
      <c r="B145" s="42"/>
      <c r="C145" s="49"/>
    </row>
    <row r="146" ht="14.25" customHeight="1">
      <c r="A146" s="49"/>
      <c r="B146" s="42"/>
      <c r="C146" s="49"/>
    </row>
    <row r="147" ht="14.25" customHeight="1">
      <c r="A147" s="49"/>
      <c r="B147" s="42"/>
      <c r="C147" s="49"/>
    </row>
    <row r="148" ht="14.25" customHeight="1">
      <c r="A148" s="49"/>
      <c r="B148" s="42"/>
      <c r="C148" s="49"/>
    </row>
    <row r="149" ht="14.25" customHeight="1">
      <c r="A149" s="49"/>
      <c r="B149" s="42"/>
      <c r="C149" s="49"/>
    </row>
    <row r="150" ht="14.25" customHeight="1">
      <c r="A150" s="49"/>
      <c r="B150" s="42"/>
      <c r="C150" s="49"/>
    </row>
    <row r="151" ht="14.25" customHeight="1">
      <c r="A151" s="49"/>
      <c r="B151" s="42"/>
      <c r="C151" s="49"/>
    </row>
    <row r="152" ht="14.25" customHeight="1">
      <c r="A152" s="49"/>
      <c r="B152" s="42"/>
      <c r="C152" s="49"/>
    </row>
    <row r="153" ht="14.25" customHeight="1">
      <c r="A153" s="49"/>
      <c r="B153" s="42"/>
      <c r="C153" s="49"/>
    </row>
    <row r="154" ht="14.25" customHeight="1">
      <c r="A154" s="49"/>
      <c r="B154" s="42"/>
      <c r="C154" s="49"/>
    </row>
    <row r="155" ht="14.25" customHeight="1">
      <c r="A155" s="49"/>
      <c r="B155" s="42"/>
      <c r="C155" s="49"/>
    </row>
    <row r="156" ht="14.25" customHeight="1">
      <c r="A156" s="49"/>
      <c r="B156" s="42"/>
      <c r="C156" s="49"/>
    </row>
    <row r="157" ht="14.25" customHeight="1">
      <c r="A157" s="49"/>
      <c r="B157" s="42"/>
      <c r="C157" s="49"/>
    </row>
    <row r="158" ht="14.25" customHeight="1">
      <c r="A158" s="49"/>
      <c r="B158" s="42"/>
      <c r="C158" s="49"/>
    </row>
    <row r="159" ht="14.25" customHeight="1">
      <c r="A159" s="49"/>
      <c r="B159" s="42"/>
      <c r="C159" s="49"/>
    </row>
    <row r="160" ht="14.25" customHeight="1">
      <c r="A160" s="49"/>
      <c r="B160" s="42"/>
      <c r="C160" s="49"/>
    </row>
    <row r="161" ht="14.25" customHeight="1">
      <c r="A161" s="49"/>
      <c r="B161" s="42"/>
      <c r="C161" s="49"/>
    </row>
    <row r="162" ht="14.25" customHeight="1">
      <c r="A162" s="49"/>
      <c r="B162" s="42"/>
      <c r="C162" s="49"/>
    </row>
    <row r="163" ht="14.25" customHeight="1">
      <c r="A163" s="49"/>
      <c r="B163" s="42"/>
      <c r="C163" s="49"/>
    </row>
    <row r="164" ht="14.25" customHeight="1">
      <c r="A164" s="49"/>
      <c r="B164" s="42"/>
      <c r="C164" s="49"/>
    </row>
    <row r="165" ht="14.25" customHeight="1">
      <c r="A165" s="49"/>
      <c r="B165" s="42"/>
      <c r="C165" s="49"/>
    </row>
    <row r="166" ht="14.25" customHeight="1">
      <c r="A166" s="49"/>
      <c r="B166" s="42"/>
      <c r="C166" s="49"/>
    </row>
    <row r="167" ht="14.25" customHeight="1">
      <c r="A167" s="49"/>
      <c r="B167" s="42"/>
      <c r="C167" s="49"/>
    </row>
    <row r="168" ht="14.25" customHeight="1">
      <c r="A168" s="49"/>
      <c r="B168" s="42"/>
      <c r="C168" s="49"/>
    </row>
    <row r="169" ht="14.25" customHeight="1">
      <c r="A169" s="49"/>
      <c r="B169" s="42"/>
      <c r="C169" s="49"/>
    </row>
    <row r="170" ht="14.25" customHeight="1">
      <c r="A170" s="49"/>
      <c r="B170" s="42"/>
      <c r="C170" s="49"/>
    </row>
    <row r="171" ht="14.25" customHeight="1">
      <c r="A171" s="49"/>
      <c r="B171" s="42"/>
      <c r="C171" s="49"/>
    </row>
    <row r="172" ht="14.25" customHeight="1">
      <c r="A172" s="49"/>
      <c r="B172" s="42"/>
      <c r="C172" s="49"/>
    </row>
    <row r="173" ht="14.25" customHeight="1">
      <c r="A173" s="49"/>
      <c r="B173" s="42"/>
      <c r="C173" s="49"/>
    </row>
    <row r="174" ht="14.25" customHeight="1">
      <c r="A174" s="49"/>
      <c r="B174" s="42"/>
      <c r="C174" s="49"/>
    </row>
    <row r="175" ht="14.25" customHeight="1">
      <c r="A175" s="49"/>
      <c r="B175" s="42"/>
      <c r="C175" s="49"/>
    </row>
    <row r="176" ht="14.25" customHeight="1">
      <c r="A176" s="49"/>
      <c r="B176" s="42"/>
      <c r="C176" s="49"/>
    </row>
    <row r="177" ht="14.25" customHeight="1">
      <c r="A177" s="49"/>
      <c r="B177" s="42"/>
      <c r="C177" s="49"/>
    </row>
    <row r="178" ht="14.25" customHeight="1">
      <c r="A178" s="49"/>
      <c r="B178" s="42"/>
      <c r="C178" s="49"/>
    </row>
    <row r="179" ht="14.25" customHeight="1">
      <c r="A179" s="49"/>
      <c r="B179" s="42"/>
      <c r="C179" s="49"/>
    </row>
    <row r="180" ht="14.25" customHeight="1">
      <c r="A180" s="49"/>
      <c r="B180" s="42"/>
      <c r="C180" s="49"/>
    </row>
    <row r="181" ht="14.25" customHeight="1">
      <c r="A181" s="49"/>
      <c r="B181" s="42"/>
      <c r="C181" s="49"/>
    </row>
    <row r="182" ht="14.25" customHeight="1">
      <c r="A182" s="49"/>
      <c r="B182" s="42"/>
      <c r="C182" s="49"/>
    </row>
    <row r="183" ht="14.25" customHeight="1">
      <c r="A183" s="49"/>
      <c r="B183" s="42"/>
      <c r="C183" s="49"/>
    </row>
    <row r="184" ht="14.25" customHeight="1">
      <c r="A184" s="49"/>
      <c r="B184" s="42"/>
      <c r="C184" s="49"/>
    </row>
    <row r="185" ht="14.25" customHeight="1">
      <c r="A185" s="49"/>
      <c r="B185" s="42"/>
      <c r="C185" s="49"/>
    </row>
    <row r="186" ht="14.25" customHeight="1">
      <c r="A186" s="49"/>
      <c r="B186" s="42"/>
      <c r="C186" s="49"/>
    </row>
    <row r="187" ht="14.25" customHeight="1">
      <c r="A187" s="49"/>
      <c r="B187" s="42"/>
      <c r="C187" s="49"/>
    </row>
    <row r="188" ht="14.25" customHeight="1">
      <c r="A188" s="49"/>
      <c r="B188" s="42"/>
      <c r="C188" s="49"/>
    </row>
    <row r="189" ht="14.25" customHeight="1">
      <c r="A189" s="49"/>
      <c r="B189" s="42"/>
      <c r="C189" s="49"/>
    </row>
    <row r="190" ht="14.25" customHeight="1">
      <c r="A190" s="49"/>
      <c r="B190" s="42"/>
      <c r="C190" s="49"/>
    </row>
    <row r="191" ht="14.25" customHeight="1">
      <c r="A191" s="49"/>
      <c r="B191" s="42"/>
      <c r="C191" s="49"/>
    </row>
    <row r="192" ht="14.25" customHeight="1">
      <c r="A192" s="49"/>
      <c r="B192" s="42"/>
      <c r="C192" s="49"/>
    </row>
    <row r="193" ht="14.25" customHeight="1">
      <c r="A193" s="49"/>
      <c r="B193" s="42"/>
      <c r="C193" s="49"/>
    </row>
    <row r="194" ht="14.25" customHeight="1">
      <c r="A194" s="49"/>
      <c r="B194" s="42"/>
      <c r="C194" s="49"/>
    </row>
    <row r="195" ht="14.25" customHeight="1">
      <c r="A195" s="49"/>
      <c r="B195" s="42"/>
      <c r="C195" s="49"/>
    </row>
    <row r="196" ht="14.25" customHeight="1">
      <c r="A196" s="49"/>
      <c r="B196" s="42"/>
      <c r="C196" s="49"/>
    </row>
    <row r="197" ht="14.25" customHeight="1">
      <c r="A197" s="49"/>
      <c r="B197" s="42"/>
      <c r="C197" s="49"/>
    </row>
    <row r="198" ht="14.25" customHeight="1">
      <c r="A198" s="49"/>
      <c r="B198" s="42"/>
      <c r="C198" s="49"/>
    </row>
    <row r="199" ht="14.25" customHeight="1">
      <c r="A199" s="49"/>
      <c r="B199" s="42"/>
      <c r="C199" s="49"/>
    </row>
    <row r="200" ht="14.25" customHeight="1">
      <c r="A200" s="49"/>
      <c r="B200" s="42"/>
      <c r="C200" s="49"/>
    </row>
    <row r="201" ht="14.25" customHeight="1">
      <c r="A201" s="49"/>
      <c r="B201" s="42"/>
      <c r="C201" s="49"/>
    </row>
    <row r="202" ht="14.25" customHeight="1">
      <c r="A202" s="49"/>
      <c r="B202" s="42"/>
      <c r="C202" s="49"/>
    </row>
    <row r="203" ht="14.25" customHeight="1">
      <c r="A203" s="49"/>
      <c r="B203" s="42"/>
      <c r="C203" s="49"/>
    </row>
    <row r="204" ht="14.25" customHeight="1">
      <c r="A204" s="49"/>
      <c r="B204" s="42"/>
      <c r="C204" s="49"/>
    </row>
    <row r="205" ht="14.25" customHeight="1">
      <c r="A205" s="49"/>
      <c r="B205" s="42"/>
      <c r="C205" s="49"/>
    </row>
    <row r="206" ht="14.25" customHeight="1">
      <c r="A206" s="49"/>
      <c r="B206" s="42"/>
      <c r="C206" s="49"/>
    </row>
    <row r="207" ht="14.25" customHeight="1">
      <c r="A207" s="49"/>
      <c r="B207" s="42"/>
      <c r="C207" s="49"/>
    </row>
    <row r="208" ht="14.25" customHeight="1">
      <c r="A208" s="49"/>
      <c r="B208" s="42"/>
      <c r="C208" s="49"/>
    </row>
    <row r="209" ht="14.25" customHeight="1">
      <c r="A209" s="49"/>
      <c r="B209" s="42"/>
      <c r="C209" s="49"/>
    </row>
    <row r="210" ht="14.25" customHeight="1">
      <c r="A210" s="49"/>
      <c r="B210" s="42"/>
      <c r="C210" s="49"/>
    </row>
    <row r="211" ht="14.25" customHeight="1">
      <c r="A211" s="49"/>
      <c r="B211" s="42"/>
      <c r="C211" s="49"/>
    </row>
    <row r="212" ht="14.25" customHeight="1">
      <c r="A212" s="49"/>
      <c r="B212" s="42"/>
      <c r="C212" s="49"/>
    </row>
    <row r="213" ht="14.25" customHeight="1">
      <c r="A213" s="49"/>
      <c r="B213" s="42"/>
      <c r="C213" s="49"/>
    </row>
    <row r="214" ht="14.25" customHeight="1">
      <c r="A214" s="49"/>
      <c r="B214" s="42"/>
      <c r="C214" s="49"/>
    </row>
    <row r="215" ht="14.25" customHeight="1">
      <c r="A215" s="49"/>
      <c r="B215" s="42"/>
      <c r="C215" s="49"/>
    </row>
    <row r="216" ht="14.25" customHeight="1">
      <c r="A216" s="49"/>
      <c r="B216" s="42"/>
      <c r="C216" s="49"/>
    </row>
    <row r="217" ht="14.25" customHeight="1">
      <c r="A217" s="49"/>
      <c r="B217" s="42"/>
      <c r="C217" s="49"/>
    </row>
    <row r="218" ht="14.25" customHeight="1">
      <c r="A218" s="49"/>
      <c r="B218" s="42"/>
      <c r="C218" s="49"/>
    </row>
    <row r="219" ht="14.25" customHeight="1">
      <c r="A219" s="49"/>
      <c r="B219" s="42"/>
      <c r="C219" s="49"/>
    </row>
    <row r="220" ht="14.25" customHeight="1">
      <c r="A220" s="49"/>
      <c r="B220" s="42"/>
      <c r="C220" s="49"/>
    </row>
    <row r="221" ht="14.25" customHeight="1">
      <c r="A221" s="49"/>
      <c r="B221" s="42"/>
      <c r="C221" s="49"/>
    </row>
    <row r="222" ht="14.25" customHeight="1">
      <c r="A222" s="49"/>
      <c r="B222" s="42"/>
      <c r="C222" s="49"/>
    </row>
    <row r="223" ht="14.25" customHeight="1">
      <c r="A223" s="49"/>
      <c r="B223" s="42"/>
      <c r="C223" s="49"/>
    </row>
    <row r="224" ht="14.25" customHeight="1">
      <c r="A224" s="49"/>
      <c r="B224" s="42"/>
      <c r="C224" s="49"/>
    </row>
    <row r="225" ht="14.25" customHeight="1">
      <c r="A225" s="49"/>
      <c r="B225" s="42"/>
      <c r="C225" s="49"/>
    </row>
    <row r="226" ht="14.25" customHeight="1">
      <c r="A226" s="49"/>
      <c r="B226" s="42"/>
      <c r="C226" s="49"/>
    </row>
    <row r="227" ht="14.25" customHeight="1">
      <c r="A227" s="49"/>
      <c r="B227" s="42"/>
      <c r="C227" s="49"/>
    </row>
    <row r="228" ht="14.25" customHeight="1">
      <c r="A228" s="49"/>
      <c r="B228" s="42"/>
      <c r="C228" s="49"/>
    </row>
    <row r="229" ht="14.25" customHeight="1">
      <c r="A229" s="49"/>
      <c r="B229" s="42"/>
      <c r="C229" s="49"/>
    </row>
    <row r="230" ht="14.25" customHeight="1">
      <c r="A230" s="49"/>
      <c r="B230" s="42"/>
      <c r="C230" s="49"/>
    </row>
    <row r="231" ht="14.25" customHeight="1">
      <c r="A231" s="49"/>
      <c r="B231" s="42"/>
      <c r="C231" s="49"/>
    </row>
    <row r="232" ht="14.25" customHeight="1">
      <c r="A232" s="49"/>
      <c r="B232" s="42"/>
      <c r="C232" s="49"/>
    </row>
    <row r="233" ht="14.25" customHeight="1">
      <c r="A233" s="49"/>
      <c r="B233" s="42"/>
      <c r="C233" s="49"/>
    </row>
    <row r="234" ht="14.25" customHeight="1">
      <c r="A234" s="49"/>
      <c r="B234" s="42"/>
      <c r="C234" s="49"/>
    </row>
    <row r="235" ht="14.25" customHeight="1">
      <c r="A235" s="49"/>
      <c r="B235" s="42"/>
      <c r="C235" s="49"/>
    </row>
    <row r="236" ht="14.25" customHeight="1">
      <c r="A236" s="49"/>
      <c r="B236" s="42"/>
      <c r="C236" s="49"/>
    </row>
    <row r="237" ht="14.25" customHeight="1">
      <c r="A237" s="49"/>
      <c r="B237" s="42"/>
      <c r="C237" s="49"/>
    </row>
    <row r="238" ht="14.25" customHeight="1">
      <c r="A238" s="49"/>
      <c r="B238" s="42"/>
      <c r="C238" s="49"/>
    </row>
    <row r="239" ht="14.25" customHeight="1">
      <c r="A239" s="49"/>
      <c r="B239" s="42"/>
      <c r="C239" s="49"/>
    </row>
    <row r="240" ht="14.25" customHeight="1">
      <c r="A240" s="49"/>
      <c r="B240" s="42"/>
      <c r="C240" s="49"/>
    </row>
    <row r="241" ht="14.25" customHeight="1">
      <c r="A241" s="49"/>
      <c r="B241" s="42"/>
      <c r="C241" s="49"/>
    </row>
    <row r="242" ht="14.25" customHeight="1">
      <c r="A242" s="49"/>
      <c r="B242" s="42"/>
      <c r="C242" s="49"/>
    </row>
    <row r="243" ht="14.25" customHeight="1">
      <c r="A243" s="49"/>
      <c r="B243" s="42"/>
      <c r="C243" s="49"/>
    </row>
    <row r="244" ht="14.25" customHeight="1">
      <c r="A244" s="49"/>
      <c r="B244" s="42"/>
      <c r="C244" s="49"/>
    </row>
    <row r="245" ht="14.25" customHeight="1">
      <c r="A245" s="49"/>
      <c r="B245" s="42"/>
      <c r="C245" s="49"/>
    </row>
    <row r="246" ht="14.25" customHeight="1">
      <c r="A246" s="49"/>
      <c r="B246" s="42"/>
      <c r="C246" s="49"/>
    </row>
    <row r="247" ht="14.25" customHeight="1">
      <c r="A247" s="49"/>
      <c r="B247" s="42"/>
      <c r="C247" s="49"/>
    </row>
    <row r="248" ht="14.25" customHeight="1">
      <c r="A248" s="49"/>
      <c r="B248" s="42"/>
      <c r="C248" s="49"/>
    </row>
    <row r="249" ht="14.25" customHeight="1">
      <c r="A249" s="49"/>
      <c r="B249" s="42"/>
      <c r="C249" s="49"/>
    </row>
    <row r="250" ht="14.25" customHeight="1">
      <c r="A250" s="49"/>
      <c r="B250" s="42"/>
      <c r="C250" s="49"/>
    </row>
    <row r="251" ht="14.25" customHeight="1">
      <c r="A251" s="49"/>
      <c r="B251" s="42"/>
      <c r="C251" s="49"/>
    </row>
    <row r="252" ht="14.25" customHeight="1">
      <c r="A252" s="49"/>
      <c r="B252" s="42"/>
      <c r="C252" s="49"/>
    </row>
    <row r="253" ht="14.25" customHeight="1">
      <c r="A253" s="49"/>
      <c r="B253" s="42"/>
      <c r="C253" s="49"/>
    </row>
    <row r="254" ht="14.25" customHeight="1">
      <c r="A254" s="49"/>
      <c r="B254" s="42"/>
      <c r="C254" s="49"/>
    </row>
    <row r="255" ht="14.25" customHeight="1">
      <c r="A255" s="49"/>
      <c r="B255" s="42"/>
      <c r="C255" s="49"/>
    </row>
    <row r="256" ht="14.25" customHeight="1">
      <c r="A256" s="49"/>
      <c r="B256" s="42"/>
      <c r="C256" s="49"/>
    </row>
    <row r="257" ht="14.25" customHeight="1">
      <c r="A257" s="49"/>
      <c r="B257" s="42"/>
      <c r="C257" s="49"/>
    </row>
    <row r="258" ht="14.25" customHeight="1">
      <c r="A258" s="49"/>
      <c r="B258" s="42"/>
      <c r="C258" s="49"/>
    </row>
    <row r="259" ht="14.25" customHeight="1">
      <c r="A259" s="49"/>
      <c r="B259" s="42"/>
      <c r="C259" s="49"/>
    </row>
    <row r="260" ht="14.25" customHeight="1">
      <c r="A260" s="49"/>
      <c r="B260" s="42"/>
      <c r="C260" s="49"/>
    </row>
    <row r="261" ht="14.25" customHeight="1">
      <c r="A261" s="49"/>
      <c r="B261" s="42"/>
      <c r="C261" s="49"/>
    </row>
    <row r="262" ht="14.25" customHeight="1">
      <c r="A262" s="49"/>
      <c r="B262" s="42"/>
      <c r="C262" s="49"/>
    </row>
    <row r="263" ht="14.25" customHeight="1">
      <c r="A263" s="49"/>
      <c r="B263" s="42"/>
      <c r="C263" s="49"/>
    </row>
    <row r="264" ht="14.25" customHeight="1">
      <c r="A264" s="49"/>
      <c r="B264" s="42"/>
      <c r="C264" s="49"/>
    </row>
    <row r="265" ht="14.25" customHeight="1">
      <c r="A265" s="49"/>
      <c r="B265" s="42"/>
      <c r="C265" s="49"/>
    </row>
    <row r="266" ht="14.25" customHeight="1">
      <c r="A266" s="49"/>
      <c r="B266" s="42"/>
      <c r="C266" s="49"/>
    </row>
    <row r="267" ht="14.25" customHeight="1">
      <c r="A267" s="49"/>
      <c r="B267" s="42"/>
      <c r="C267" s="49"/>
    </row>
    <row r="268" ht="14.25" customHeight="1">
      <c r="A268" s="49"/>
      <c r="B268" s="42"/>
      <c r="C268" s="49"/>
    </row>
    <row r="269" ht="14.25" customHeight="1">
      <c r="A269" s="49"/>
      <c r="B269" s="42"/>
      <c r="C269" s="49"/>
    </row>
    <row r="270" ht="14.25" customHeight="1">
      <c r="A270" s="49"/>
      <c r="B270" s="42"/>
      <c r="C270" s="49"/>
    </row>
    <row r="271" ht="14.25" customHeight="1">
      <c r="A271" s="49"/>
      <c r="B271" s="42"/>
      <c r="C271" s="49"/>
    </row>
    <row r="272" ht="14.25" customHeight="1">
      <c r="A272" s="49"/>
      <c r="B272" s="42"/>
      <c r="C272" s="49"/>
    </row>
    <row r="273" ht="14.25" customHeight="1">
      <c r="A273" s="49"/>
      <c r="B273" s="42"/>
      <c r="C273" s="49"/>
    </row>
    <row r="274" ht="14.25" customHeight="1">
      <c r="A274" s="49"/>
      <c r="B274" s="42"/>
      <c r="C274" s="49"/>
    </row>
    <row r="275" ht="14.25" customHeight="1">
      <c r="A275" s="49"/>
      <c r="B275" s="42"/>
      <c r="C275" s="49"/>
    </row>
    <row r="276" ht="14.25" customHeight="1">
      <c r="A276" s="49"/>
      <c r="B276" s="42"/>
      <c r="C276" s="49"/>
    </row>
    <row r="277" ht="14.25" customHeight="1">
      <c r="A277" s="49"/>
      <c r="B277" s="42"/>
      <c r="C277" s="49"/>
    </row>
    <row r="278" ht="14.25" customHeight="1">
      <c r="A278" s="49"/>
      <c r="B278" s="42"/>
      <c r="C278" s="49"/>
    </row>
    <row r="279" ht="14.25" customHeight="1">
      <c r="A279" s="49"/>
      <c r="B279" s="42"/>
      <c r="C279" s="49"/>
    </row>
    <row r="280" ht="14.25" customHeight="1">
      <c r="A280" s="49"/>
      <c r="B280" s="42"/>
      <c r="C280" s="49"/>
    </row>
    <row r="281" ht="14.25" customHeight="1">
      <c r="A281" s="49"/>
      <c r="B281" s="42"/>
      <c r="C281" s="49"/>
    </row>
    <row r="282" ht="14.25" customHeight="1">
      <c r="A282" s="49"/>
      <c r="B282" s="42"/>
      <c r="C282" s="49"/>
    </row>
    <row r="283" ht="14.25" customHeight="1">
      <c r="A283" s="49"/>
      <c r="B283" s="42"/>
      <c r="C283" s="49"/>
    </row>
    <row r="284" ht="14.25" customHeight="1">
      <c r="A284" s="49"/>
      <c r="B284" s="42"/>
      <c r="C284" s="49"/>
    </row>
    <row r="285" ht="14.25" customHeight="1">
      <c r="A285" s="49"/>
      <c r="B285" s="42"/>
      <c r="C285" s="49"/>
    </row>
    <row r="286" ht="14.25" customHeight="1">
      <c r="A286" s="49"/>
      <c r="B286" s="42"/>
      <c r="C286" s="49"/>
    </row>
    <row r="287" ht="14.25" customHeight="1">
      <c r="A287" s="49"/>
      <c r="B287" s="42"/>
      <c r="C287" s="49"/>
    </row>
    <row r="288" ht="14.25" customHeight="1">
      <c r="A288" s="49"/>
      <c r="B288" s="42"/>
      <c r="C288" s="49"/>
    </row>
    <row r="289" ht="14.25" customHeight="1">
      <c r="A289" s="49"/>
      <c r="B289" s="42"/>
      <c r="C289" s="49"/>
    </row>
    <row r="290" ht="14.25" customHeight="1">
      <c r="A290" s="49"/>
      <c r="B290" s="42"/>
      <c r="C290" s="49"/>
    </row>
    <row r="291" ht="14.25" customHeight="1">
      <c r="A291" s="49"/>
      <c r="B291" s="42"/>
      <c r="C291" s="49"/>
    </row>
    <row r="292" ht="14.25" customHeight="1">
      <c r="A292" s="49"/>
      <c r="B292" s="42"/>
      <c r="C292" s="49"/>
    </row>
    <row r="293" ht="14.25" customHeight="1">
      <c r="A293" s="49"/>
      <c r="B293" s="42"/>
      <c r="C293" s="49"/>
    </row>
    <row r="294" ht="14.25" customHeight="1">
      <c r="A294" s="49"/>
      <c r="B294" s="42"/>
      <c r="C294" s="49"/>
    </row>
    <row r="295" ht="14.25" customHeight="1">
      <c r="A295" s="49"/>
      <c r="B295" s="42"/>
      <c r="C295" s="49"/>
    </row>
    <row r="296" ht="14.25" customHeight="1">
      <c r="A296" s="49"/>
      <c r="B296" s="42"/>
      <c r="C296" s="49"/>
    </row>
    <row r="297" ht="14.25" customHeight="1">
      <c r="A297" s="49"/>
      <c r="B297" s="42"/>
      <c r="C297" s="49"/>
    </row>
    <row r="298" ht="14.25" customHeight="1">
      <c r="A298" s="49"/>
      <c r="B298" s="42"/>
      <c r="C298" s="49"/>
    </row>
    <row r="299" ht="14.25" customHeight="1">
      <c r="A299" s="49"/>
      <c r="B299" s="42"/>
      <c r="C299" s="49"/>
    </row>
    <row r="300" ht="14.25" customHeight="1">
      <c r="A300" s="49"/>
      <c r="B300" s="42"/>
      <c r="C300" s="49"/>
    </row>
    <row r="301" ht="14.25" customHeight="1">
      <c r="A301" s="49"/>
      <c r="B301" s="42"/>
      <c r="C301" s="49"/>
    </row>
    <row r="302" ht="14.25" customHeight="1">
      <c r="A302" s="49"/>
      <c r="B302" s="42"/>
      <c r="C302" s="49"/>
    </row>
    <row r="303" ht="14.25" customHeight="1">
      <c r="A303" s="49"/>
      <c r="B303" s="42"/>
      <c r="C303" s="49"/>
    </row>
    <row r="304" ht="14.25" customHeight="1">
      <c r="A304" s="49"/>
      <c r="B304" s="42"/>
      <c r="C304" s="49"/>
    </row>
    <row r="305" ht="14.25" customHeight="1">
      <c r="A305" s="49"/>
      <c r="B305" s="42"/>
      <c r="C305" s="49"/>
    </row>
    <row r="306" ht="14.25" customHeight="1">
      <c r="A306" s="49"/>
      <c r="B306" s="42"/>
      <c r="C306" s="49"/>
    </row>
    <row r="307" ht="14.25" customHeight="1">
      <c r="A307" s="49"/>
      <c r="B307" s="42"/>
      <c r="C307" s="49"/>
    </row>
    <row r="308" ht="14.25" customHeight="1">
      <c r="A308" s="49"/>
      <c r="B308" s="42"/>
      <c r="C308" s="49"/>
    </row>
    <row r="309" ht="14.25" customHeight="1">
      <c r="A309" s="49"/>
      <c r="B309" s="42"/>
      <c r="C309" s="49"/>
    </row>
    <row r="310" ht="14.25" customHeight="1">
      <c r="A310" s="49"/>
      <c r="B310" s="42"/>
      <c r="C310" s="49"/>
    </row>
    <row r="311" ht="14.25" customHeight="1">
      <c r="A311" s="49"/>
      <c r="B311" s="42"/>
      <c r="C311" s="49"/>
    </row>
    <row r="312" ht="14.25" customHeight="1">
      <c r="A312" s="49"/>
      <c r="B312" s="42"/>
      <c r="C312" s="49"/>
    </row>
    <row r="313" ht="14.25" customHeight="1">
      <c r="A313" s="49"/>
      <c r="B313" s="42"/>
      <c r="C313" s="49"/>
    </row>
    <row r="314" ht="14.25" customHeight="1">
      <c r="A314" s="49"/>
      <c r="B314" s="42"/>
      <c r="C314" s="49"/>
    </row>
    <row r="315" ht="14.25" customHeight="1">
      <c r="A315" s="49"/>
      <c r="B315" s="42"/>
      <c r="C315" s="49"/>
    </row>
    <row r="316" ht="14.25" customHeight="1">
      <c r="A316" s="49"/>
      <c r="B316" s="42"/>
      <c r="C316" s="49"/>
    </row>
    <row r="317" ht="14.25" customHeight="1">
      <c r="A317" s="49"/>
      <c r="B317" s="42"/>
      <c r="C317" s="49"/>
    </row>
    <row r="318" ht="14.25" customHeight="1">
      <c r="A318" s="49"/>
      <c r="B318" s="42"/>
      <c r="C318" s="49"/>
    </row>
    <row r="319" ht="14.25" customHeight="1">
      <c r="A319" s="49"/>
      <c r="B319" s="42"/>
      <c r="C319" s="49"/>
    </row>
    <row r="320" ht="14.25" customHeight="1">
      <c r="A320" s="49"/>
      <c r="B320" s="42"/>
      <c r="C320" s="49"/>
    </row>
    <row r="321" ht="14.25" customHeight="1">
      <c r="A321" s="49"/>
      <c r="B321" s="42"/>
      <c r="C321" s="49"/>
    </row>
    <row r="322" ht="14.25" customHeight="1">
      <c r="A322" s="49"/>
      <c r="B322" s="42"/>
      <c r="C322" s="49"/>
    </row>
    <row r="323" ht="14.25" customHeight="1">
      <c r="A323" s="49"/>
      <c r="B323" s="42"/>
      <c r="C323" s="49"/>
    </row>
    <row r="324" ht="14.25" customHeight="1">
      <c r="A324" s="49"/>
      <c r="B324" s="42"/>
      <c r="C324" s="49"/>
    </row>
    <row r="325" ht="14.25" customHeight="1">
      <c r="A325" s="49"/>
      <c r="B325" s="42"/>
      <c r="C325" s="49"/>
    </row>
    <row r="326" ht="14.25" customHeight="1">
      <c r="A326" s="49"/>
      <c r="B326" s="42"/>
      <c r="C326" s="49"/>
    </row>
    <row r="327" ht="14.25" customHeight="1">
      <c r="A327" s="49"/>
      <c r="B327" s="42"/>
      <c r="C327" s="49"/>
    </row>
    <row r="328" ht="14.25" customHeight="1">
      <c r="A328" s="49"/>
      <c r="B328" s="42"/>
      <c r="C328" s="49"/>
    </row>
    <row r="329" ht="14.25" customHeight="1">
      <c r="A329" s="49"/>
      <c r="B329" s="42"/>
      <c r="C329" s="49"/>
    </row>
    <row r="330" ht="14.25" customHeight="1">
      <c r="A330" s="49"/>
      <c r="B330" s="42"/>
      <c r="C330" s="49"/>
    </row>
    <row r="331" ht="14.25" customHeight="1">
      <c r="A331" s="49"/>
      <c r="B331" s="42"/>
      <c r="C331" s="49"/>
    </row>
    <row r="332" ht="14.25" customHeight="1">
      <c r="A332" s="49"/>
      <c r="B332" s="42"/>
      <c r="C332" s="49"/>
    </row>
    <row r="333" ht="14.25" customHeight="1">
      <c r="A333" s="49"/>
      <c r="B333" s="42"/>
      <c r="C333" s="49"/>
    </row>
    <row r="334" ht="14.25" customHeight="1">
      <c r="A334" s="49"/>
      <c r="B334" s="42"/>
      <c r="C334" s="49"/>
    </row>
    <row r="335" ht="14.25" customHeight="1">
      <c r="A335" s="49"/>
      <c r="B335" s="42"/>
      <c r="C335" s="49"/>
    </row>
    <row r="336" ht="14.25" customHeight="1">
      <c r="A336" s="49"/>
      <c r="B336" s="42"/>
      <c r="C336" s="49"/>
    </row>
    <row r="337" ht="14.25" customHeight="1">
      <c r="A337" s="49"/>
      <c r="B337" s="42"/>
      <c r="C337" s="49"/>
    </row>
    <row r="338" ht="14.25" customHeight="1">
      <c r="A338" s="49"/>
      <c r="B338" s="42"/>
      <c r="C338" s="49"/>
    </row>
    <row r="339" ht="14.25" customHeight="1">
      <c r="A339" s="49"/>
      <c r="B339" s="42"/>
      <c r="C339" s="49"/>
    </row>
    <row r="340" ht="14.25" customHeight="1">
      <c r="A340" s="49"/>
      <c r="B340" s="42"/>
      <c r="C340" s="49"/>
    </row>
    <row r="341" ht="14.25" customHeight="1">
      <c r="A341" s="49"/>
      <c r="B341" s="42"/>
      <c r="C341" s="49"/>
    </row>
    <row r="342" ht="14.25" customHeight="1">
      <c r="A342" s="49"/>
      <c r="B342" s="42"/>
      <c r="C342" s="49"/>
    </row>
    <row r="343" ht="14.25" customHeight="1">
      <c r="A343" s="49"/>
      <c r="B343" s="42"/>
      <c r="C343" s="49"/>
    </row>
    <row r="344" ht="14.25" customHeight="1">
      <c r="A344" s="49"/>
      <c r="B344" s="42"/>
      <c r="C344" s="49"/>
    </row>
    <row r="345" ht="14.25" customHeight="1">
      <c r="A345" s="49"/>
      <c r="B345" s="42"/>
      <c r="C345" s="49"/>
    </row>
    <row r="346" ht="14.25" customHeight="1">
      <c r="A346" s="49"/>
      <c r="B346" s="42"/>
      <c r="C346" s="49"/>
    </row>
    <row r="347" ht="14.25" customHeight="1">
      <c r="A347" s="49"/>
      <c r="B347" s="42"/>
      <c r="C347" s="49"/>
    </row>
    <row r="348" ht="14.25" customHeight="1">
      <c r="A348" s="49"/>
      <c r="B348" s="42"/>
      <c r="C348" s="49"/>
    </row>
    <row r="349" ht="14.25" customHeight="1">
      <c r="A349" s="49"/>
      <c r="B349" s="42"/>
      <c r="C349" s="49"/>
    </row>
    <row r="350" ht="14.25" customHeight="1">
      <c r="A350" s="49"/>
      <c r="B350" s="42"/>
      <c r="C350" s="49"/>
    </row>
    <row r="351" ht="14.25" customHeight="1">
      <c r="A351" s="49"/>
      <c r="B351" s="42"/>
      <c r="C351" s="49"/>
    </row>
    <row r="352" ht="14.25" customHeight="1">
      <c r="A352" s="49"/>
      <c r="B352" s="42"/>
      <c r="C352" s="49"/>
    </row>
    <row r="353" ht="14.25" customHeight="1">
      <c r="A353" s="49"/>
      <c r="B353" s="42"/>
      <c r="C353" s="49"/>
    </row>
    <row r="354" ht="14.25" customHeight="1">
      <c r="A354" s="49"/>
      <c r="B354" s="42"/>
      <c r="C354" s="49"/>
    </row>
    <row r="355" ht="14.25" customHeight="1">
      <c r="A355" s="49"/>
      <c r="B355" s="42"/>
      <c r="C355" s="49"/>
    </row>
    <row r="356" ht="14.25" customHeight="1">
      <c r="A356" s="49"/>
      <c r="B356" s="42"/>
      <c r="C356" s="49"/>
    </row>
    <row r="357" ht="14.25" customHeight="1">
      <c r="A357" s="49"/>
      <c r="B357" s="42"/>
      <c r="C357" s="49"/>
    </row>
    <row r="358" ht="14.25" customHeight="1">
      <c r="A358" s="49"/>
      <c r="B358" s="42"/>
      <c r="C358" s="49"/>
    </row>
    <row r="359" ht="14.25" customHeight="1">
      <c r="A359" s="49"/>
      <c r="B359" s="42"/>
      <c r="C359" s="49"/>
    </row>
    <row r="360" ht="14.25" customHeight="1">
      <c r="A360" s="49"/>
      <c r="B360" s="42"/>
      <c r="C360" s="49"/>
    </row>
    <row r="361" ht="14.25" customHeight="1">
      <c r="A361" s="49"/>
      <c r="B361" s="42"/>
      <c r="C361" s="49"/>
    </row>
    <row r="362" ht="14.25" customHeight="1">
      <c r="A362" s="49"/>
      <c r="B362" s="42"/>
      <c r="C362" s="49"/>
    </row>
    <row r="363" ht="14.25" customHeight="1">
      <c r="A363" s="49"/>
      <c r="B363" s="42"/>
      <c r="C363" s="49"/>
    </row>
    <row r="364" ht="14.25" customHeight="1">
      <c r="A364" s="49"/>
      <c r="B364" s="42"/>
      <c r="C364" s="49"/>
    </row>
    <row r="365" ht="14.25" customHeight="1">
      <c r="A365" s="49"/>
      <c r="B365" s="42"/>
      <c r="C365" s="49"/>
    </row>
    <row r="366" ht="14.25" customHeight="1">
      <c r="A366" s="49"/>
      <c r="B366" s="42"/>
      <c r="C366" s="49"/>
    </row>
    <row r="367" ht="14.25" customHeight="1">
      <c r="A367" s="49"/>
      <c r="B367" s="42"/>
      <c r="C367" s="49"/>
    </row>
    <row r="368" ht="14.25" customHeight="1">
      <c r="A368" s="49"/>
      <c r="B368" s="42"/>
      <c r="C368" s="49"/>
    </row>
    <row r="369" ht="14.25" customHeight="1">
      <c r="A369" s="49"/>
      <c r="B369" s="42"/>
      <c r="C369" s="49"/>
    </row>
    <row r="370" ht="14.25" customHeight="1">
      <c r="A370" s="49"/>
      <c r="B370" s="42"/>
      <c r="C370" s="49"/>
    </row>
    <row r="371" ht="14.25" customHeight="1">
      <c r="A371" s="49"/>
      <c r="B371" s="42"/>
      <c r="C371" s="49"/>
    </row>
    <row r="372" ht="14.25" customHeight="1">
      <c r="A372" s="49"/>
      <c r="B372" s="42"/>
      <c r="C372" s="49"/>
    </row>
    <row r="373" ht="14.25" customHeight="1">
      <c r="A373" s="49"/>
      <c r="B373" s="42"/>
      <c r="C373" s="49"/>
    </row>
    <row r="374" ht="14.25" customHeight="1">
      <c r="A374" s="49"/>
      <c r="B374" s="42"/>
      <c r="C374" s="49"/>
    </row>
    <row r="375" ht="14.25" customHeight="1">
      <c r="A375" s="49"/>
      <c r="B375" s="42"/>
      <c r="C375" s="49"/>
    </row>
    <row r="376" ht="14.25" customHeight="1">
      <c r="A376" s="49"/>
      <c r="B376" s="42"/>
      <c r="C376" s="49"/>
    </row>
    <row r="377" ht="14.25" customHeight="1">
      <c r="A377" s="49"/>
      <c r="B377" s="42"/>
      <c r="C377" s="49"/>
    </row>
    <row r="378" ht="14.25" customHeight="1">
      <c r="A378" s="49"/>
      <c r="B378" s="42"/>
      <c r="C378" s="49"/>
    </row>
    <row r="379" ht="14.25" customHeight="1">
      <c r="A379" s="49"/>
      <c r="B379" s="42"/>
      <c r="C379" s="49"/>
    </row>
    <row r="380" ht="14.25" customHeight="1">
      <c r="A380" s="49"/>
      <c r="B380" s="42"/>
      <c r="C380" s="49"/>
    </row>
    <row r="381" ht="14.25" customHeight="1">
      <c r="A381" s="49"/>
      <c r="B381" s="42"/>
      <c r="C381" s="49"/>
    </row>
    <row r="382" ht="14.25" customHeight="1">
      <c r="A382" s="49"/>
      <c r="B382" s="42"/>
      <c r="C382" s="49"/>
    </row>
    <row r="383" ht="14.25" customHeight="1">
      <c r="A383" s="49"/>
      <c r="B383" s="42"/>
      <c r="C383" s="49"/>
    </row>
    <row r="384" ht="14.25" customHeight="1">
      <c r="A384" s="49"/>
      <c r="B384" s="42"/>
      <c r="C384" s="49"/>
    </row>
    <row r="385" ht="14.25" customHeight="1">
      <c r="A385" s="49"/>
      <c r="B385" s="42"/>
      <c r="C385" s="49"/>
    </row>
    <row r="386" ht="14.25" customHeight="1">
      <c r="A386" s="49"/>
      <c r="B386" s="42"/>
      <c r="C386" s="49"/>
    </row>
    <row r="387" ht="14.25" customHeight="1">
      <c r="A387" s="49"/>
      <c r="B387" s="42"/>
      <c r="C387" s="49"/>
    </row>
    <row r="388" ht="14.25" customHeight="1">
      <c r="A388" s="49"/>
      <c r="B388" s="42"/>
      <c r="C388" s="49"/>
    </row>
    <row r="389" ht="14.25" customHeight="1">
      <c r="A389" s="49"/>
      <c r="B389" s="42"/>
      <c r="C389" s="49"/>
    </row>
    <row r="390" ht="14.25" customHeight="1">
      <c r="A390" s="49"/>
      <c r="B390" s="42"/>
      <c r="C390" s="49"/>
    </row>
    <row r="391" ht="14.25" customHeight="1">
      <c r="A391" s="49"/>
      <c r="B391" s="42"/>
      <c r="C391" s="49"/>
    </row>
    <row r="392" ht="14.25" customHeight="1">
      <c r="A392" s="49"/>
      <c r="B392" s="42"/>
      <c r="C392" s="49"/>
    </row>
    <row r="393" ht="14.25" customHeight="1">
      <c r="A393" s="49"/>
      <c r="B393" s="42"/>
      <c r="C393" s="49"/>
    </row>
    <row r="394" ht="14.25" customHeight="1">
      <c r="A394" s="49"/>
      <c r="B394" s="42"/>
      <c r="C394" s="49"/>
    </row>
    <row r="395" ht="14.25" customHeight="1">
      <c r="A395" s="49"/>
      <c r="B395" s="42"/>
      <c r="C395" s="49"/>
    </row>
    <row r="396" ht="14.25" customHeight="1">
      <c r="A396" s="49"/>
      <c r="B396" s="42"/>
      <c r="C396" s="49"/>
    </row>
    <row r="397" ht="14.25" customHeight="1">
      <c r="A397" s="49"/>
      <c r="B397" s="42"/>
      <c r="C397" s="49"/>
    </row>
    <row r="398" ht="14.25" customHeight="1">
      <c r="A398" s="49"/>
      <c r="B398" s="42"/>
      <c r="C398" s="49"/>
    </row>
    <row r="399" ht="14.25" customHeight="1">
      <c r="A399" s="49"/>
      <c r="B399" s="42"/>
      <c r="C399" s="49"/>
    </row>
    <row r="400" ht="14.25" customHeight="1">
      <c r="A400" s="49"/>
      <c r="B400" s="42"/>
      <c r="C400" s="49"/>
    </row>
    <row r="401" ht="14.25" customHeight="1">
      <c r="A401" s="49"/>
      <c r="B401" s="42"/>
      <c r="C401" s="49"/>
    </row>
    <row r="402" ht="14.25" customHeight="1">
      <c r="A402" s="49"/>
      <c r="B402" s="42"/>
      <c r="C402" s="49"/>
    </row>
    <row r="403" ht="14.25" customHeight="1">
      <c r="A403" s="49"/>
      <c r="B403" s="42"/>
      <c r="C403" s="49"/>
    </row>
    <row r="404" ht="14.25" customHeight="1">
      <c r="A404" s="49"/>
      <c r="B404" s="42"/>
      <c r="C404" s="49"/>
    </row>
    <row r="405" ht="14.25" customHeight="1">
      <c r="A405" s="49"/>
      <c r="B405" s="42"/>
      <c r="C405" s="49"/>
    </row>
    <row r="406" ht="14.25" customHeight="1">
      <c r="A406" s="49"/>
      <c r="B406" s="42"/>
      <c r="C406" s="49"/>
    </row>
    <row r="407" ht="14.25" customHeight="1">
      <c r="A407" s="49"/>
      <c r="B407" s="42"/>
      <c r="C407" s="49"/>
    </row>
    <row r="408" ht="14.25" customHeight="1">
      <c r="A408" s="49"/>
      <c r="B408" s="42"/>
      <c r="C408" s="49"/>
    </row>
    <row r="409" ht="14.25" customHeight="1">
      <c r="A409" s="49"/>
      <c r="B409" s="42"/>
      <c r="C409" s="49"/>
    </row>
    <row r="410" ht="14.25" customHeight="1">
      <c r="A410" s="49"/>
      <c r="B410" s="42"/>
      <c r="C410" s="49"/>
    </row>
    <row r="411" ht="14.25" customHeight="1">
      <c r="A411" s="49"/>
      <c r="B411" s="42"/>
      <c r="C411" s="49"/>
    </row>
    <row r="412" ht="14.25" customHeight="1">
      <c r="A412" s="49"/>
      <c r="B412" s="42"/>
      <c r="C412" s="49"/>
    </row>
    <row r="413" ht="14.25" customHeight="1">
      <c r="A413" s="49"/>
      <c r="B413" s="42"/>
      <c r="C413" s="49"/>
    </row>
    <row r="414" ht="14.25" customHeight="1">
      <c r="A414" s="49"/>
      <c r="B414" s="42"/>
      <c r="C414" s="49"/>
    </row>
    <row r="415" ht="14.25" customHeight="1">
      <c r="A415" s="49"/>
      <c r="B415" s="42"/>
      <c r="C415" s="49"/>
    </row>
    <row r="416" ht="14.25" customHeight="1">
      <c r="A416" s="49"/>
      <c r="B416" s="42"/>
      <c r="C416" s="49"/>
    </row>
    <row r="417" ht="14.25" customHeight="1">
      <c r="A417" s="49"/>
      <c r="B417" s="42"/>
      <c r="C417" s="49"/>
    </row>
    <row r="418" ht="14.25" customHeight="1">
      <c r="A418" s="49"/>
      <c r="B418" s="42"/>
      <c r="C418" s="49"/>
    </row>
    <row r="419" ht="14.25" customHeight="1">
      <c r="A419" s="49"/>
      <c r="B419" s="42"/>
      <c r="C419" s="49"/>
    </row>
    <row r="420" ht="14.25" customHeight="1">
      <c r="A420" s="49"/>
      <c r="B420" s="42"/>
      <c r="C420" s="49"/>
    </row>
    <row r="421" ht="14.25" customHeight="1">
      <c r="A421" s="49"/>
      <c r="B421" s="42"/>
      <c r="C421" s="49"/>
    </row>
    <row r="422" ht="14.25" customHeight="1">
      <c r="A422" s="49"/>
      <c r="B422" s="42"/>
      <c r="C422" s="49"/>
    </row>
    <row r="423" ht="14.25" customHeight="1">
      <c r="A423" s="49"/>
      <c r="B423" s="42"/>
      <c r="C423" s="49"/>
    </row>
    <row r="424" ht="14.25" customHeight="1">
      <c r="A424" s="49"/>
      <c r="B424" s="42"/>
      <c r="C424" s="49"/>
    </row>
    <row r="425" ht="14.25" customHeight="1">
      <c r="A425" s="49"/>
      <c r="B425" s="42"/>
      <c r="C425" s="49"/>
    </row>
    <row r="426" ht="14.25" customHeight="1">
      <c r="A426" s="49"/>
      <c r="B426" s="42"/>
      <c r="C426" s="49"/>
    </row>
    <row r="427" ht="14.25" customHeight="1">
      <c r="A427" s="49"/>
      <c r="B427" s="42"/>
      <c r="C427" s="49"/>
    </row>
    <row r="428" ht="14.25" customHeight="1">
      <c r="A428" s="49"/>
      <c r="B428" s="42"/>
      <c r="C428" s="49"/>
    </row>
    <row r="429" ht="14.25" customHeight="1">
      <c r="A429" s="49"/>
      <c r="B429" s="42"/>
      <c r="C429" s="49"/>
    </row>
    <row r="430" ht="14.25" customHeight="1">
      <c r="A430" s="49"/>
      <c r="B430" s="42"/>
      <c r="C430" s="49"/>
    </row>
    <row r="431" ht="14.25" customHeight="1">
      <c r="A431" s="49"/>
      <c r="B431" s="42"/>
      <c r="C431" s="49"/>
    </row>
    <row r="432" ht="14.25" customHeight="1">
      <c r="A432" s="49"/>
      <c r="B432" s="42"/>
      <c r="C432" s="49"/>
    </row>
    <row r="433" ht="14.25" customHeight="1">
      <c r="A433" s="49"/>
      <c r="B433" s="42"/>
      <c r="C433" s="49"/>
    </row>
    <row r="434" ht="14.25" customHeight="1">
      <c r="A434" s="49"/>
      <c r="B434" s="42"/>
      <c r="C434" s="49"/>
    </row>
    <row r="435" ht="14.25" customHeight="1">
      <c r="A435" s="49"/>
      <c r="B435" s="42"/>
      <c r="C435" s="49"/>
    </row>
    <row r="436" ht="14.25" customHeight="1">
      <c r="A436" s="49"/>
      <c r="B436" s="42"/>
      <c r="C436" s="49"/>
    </row>
    <row r="437" ht="14.25" customHeight="1">
      <c r="A437" s="49"/>
      <c r="B437" s="42"/>
      <c r="C437" s="49"/>
    </row>
    <row r="438" ht="14.25" customHeight="1">
      <c r="A438" s="49"/>
      <c r="B438" s="42"/>
      <c r="C438" s="49"/>
    </row>
    <row r="439" ht="14.25" customHeight="1">
      <c r="A439" s="49"/>
      <c r="B439" s="42"/>
      <c r="C439" s="49"/>
    </row>
    <row r="440" ht="14.25" customHeight="1">
      <c r="A440" s="49"/>
      <c r="B440" s="42"/>
      <c r="C440" s="49"/>
    </row>
    <row r="441" ht="14.25" customHeight="1">
      <c r="A441" s="49"/>
      <c r="B441" s="42"/>
      <c r="C441" s="49"/>
    </row>
    <row r="442" ht="14.25" customHeight="1">
      <c r="A442" s="49"/>
      <c r="B442" s="42"/>
      <c r="C442" s="49"/>
    </row>
    <row r="443" ht="14.25" customHeight="1">
      <c r="A443" s="49"/>
      <c r="B443" s="42"/>
      <c r="C443" s="49"/>
    </row>
    <row r="444" ht="14.25" customHeight="1">
      <c r="A444" s="49"/>
      <c r="B444" s="42"/>
      <c r="C444" s="49"/>
    </row>
    <row r="445" ht="14.25" customHeight="1">
      <c r="A445" s="49"/>
      <c r="B445" s="42"/>
      <c r="C445" s="49"/>
    </row>
    <row r="446" ht="14.25" customHeight="1">
      <c r="A446" s="49"/>
      <c r="B446" s="42"/>
      <c r="C446" s="49"/>
    </row>
    <row r="447" ht="14.25" customHeight="1">
      <c r="A447" s="49"/>
      <c r="B447" s="42"/>
      <c r="C447" s="49"/>
    </row>
    <row r="448" ht="14.25" customHeight="1">
      <c r="A448" s="49"/>
      <c r="B448" s="42"/>
      <c r="C448" s="49"/>
    </row>
    <row r="449" ht="14.25" customHeight="1">
      <c r="A449" s="49"/>
      <c r="B449" s="42"/>
      <c r="C449" s="49"/>
    </row>
    <row r="450" ht="14.25" customHeight="1">
      <c r="A450" s="49"/>
      <c r="B450" s="42"/>
      <c r="C450" s="49"/>
    </row>
    <row r="451" ht="14.25" customHeight="1">
      <c r="A451" s="49"/>
      <c r="B451" s="42"/>
      <c r="C451" s="49"/>
    </row>
    <row r="452" ht="14.25" customHeight="1">
      <c r="A452" s="49"/>
      <c r="B452" s="42"/>
      <c r="C452" s="49"/>
    </row>
    <row r="453" ht="14.25" customHeight="1">
      <c r="A453" s="49"/>
      <c r="B453" s="42"/>
      <c r="C453" s="49"/>
    </row>
    <row r="454" ht="14.25" customHeight="1">
      <c r="A454" s="49"/>
      <c r="B454" s="42"/>
      <c r="C454" s="49"/>
    </row>
    <row r="455" ht="14.25" customHeight="1">
      <c r="A455" s="49"/>
      <c r="B455" s="42"/>
      <c r="C455" s="49"/>
    </row>
    <row r="456" ht="14.25" customHeight="1">
      <c r="A456" s="49"/>
      <c r="B456" s="42"/>
      <c r="C456" s="49"/>
    </row>
    <row r="457" ht="14.25" customHeight="1">
      <c r="A457" s="49"/>
      <c r="B457" s="42"/>
      <c r="C457" s="49"/>
    </row>
    <row r="458" ht="14.25" customHeight="1">
      <c r="A458" s="49"/>
      <c r="B458" s="42"/>
      <c r="C458" s="49"/>
    </row>
    <row r="459" ht="14.25" customHeight="1">
      <c r="A459" s="49"/>
      <c r="B459" s="42"/>
      <c r="C459" s="49"/>
    </row>
    <row r="460" ht="14.25" customHeight="1">
      <c r="A460" s="49"/>
      <c r="B460" s="42"/>
      <c r="C460" s="49"/>
    </row>
    <row r="461" ht="14.25" customHeight="1">
      <c r="A461" s="49"/>
      <c r="B461" s="42"/>
      <c r="C461" s="49"/>
    </row>
    <row r="462" ht="14.25" customHeight="1">
      <c r="A462" s="49"/>
      <c r="B462" s="42"/>
      <c r="C462" s="49"/>
    </row>
    <row r="463" ht="14.25" customHeight="1">
      <c r="A463" s="49"/>
      <c r="B463" s="42"/>
      <c r="C463" s="49"/>
    </row>
    <row r="464" ht="14.25" customHeight="1">
      <c r="A464" s="49"/>
      <c r="B464" s="42"/>
      <c r="C464" s="49"/>
    </row>
    <row r="465" ht="14.25" customHeight="1">
      <c r="A465" s="49"/>
      <c r="B465" s="42"/>
      <c r="C465" s="49"/>
    </row>
    <row r="466" ht="14.25" customHeight="1">
      <c r="A466" s="49"/>
      <c r="B466" s="42"/>
      <c r="C466" s="49"/>
    </row>
    <row r="467" ht="14.25" customHeight="1">
      <c r="A467" s="49"/>
      <c r="B467" s="42"/>
      <c r="C467" s="49"/>
    </row>
    <row r="468" ht="14.25" customHeight="1">
      <c r="A468" s="49"/>
      <c r="B468" s="42"/>
      <c r="C468" s="49"/>
    </row>
    <row r="469" ht="14.25" customHeight="1">
      <c r="A469" s="49"/>
      <c r="B469" s="42"/>
      <c r="C469" s="49"/>
    </row>
    <row r="470" ht="14.25" customHeight="1">
      <c r="A470" s="49"/>
      <c r="B470" s="42"/>
      <c r="C470" s="49"/>
    </row>
    <row r="471" ht="14.25" customHeight="1">
      <c r="A471" s="49"/>
      <c r="B471" s="42"/>
      <c r="C471" s="49"/>
    </row>
    <row r="472" ht="14.25" customHeight="1">
      <c r="A472" s="49"/>
      <c r="B472" s="42"/>
      <c r="C472" s="49"/>
    </row>
    <row r="473" ht="14.25" customHeight="1">
      <c r="A473" s="49"/>
      <c r="B473" s="42"/>
      <c r="C473" s="49"/>
    </row>
    <row r="474" ht="14.25" customHeight="1">
      <c r="A474" s="49"/>
      <c r="B474" s="42"/>
      <c r="C474" s="49"/>
    </row>
    <row r="475" ht="14.25" customHeight="1">
      <c r="A475" s="49"/>
      <c r="B475" s="42"/>
      <c r="C475" s="49"/>
    </row>
    <row r="476" ht="14.25" customHeight="1">
      <c r="A476" s="49"/>
      <c r="B476" s="42"/>
      <c r="C476" s="49"/>
    </row>
    <row r="477" ht="14.25" customHeight="1">
      <c r="A477" s="49"/>
      <c r="B477" s="42"/>
      <c r="C477" s="49"/>
    </row>
    <row r="478" ht="14.25" customHeight="1">
      <c r="A478" s="49"/>
      <c r="B478" s="42"/>
      <c r="C478" s="49"/>
    </row>
    <row r="479" ht="14.25" customHeight="1">
      <c r="A479" s="49"/>
      <c r="B479" s="42"/>
      <c r="C479" s="49"/>
    </row>
    <row r="480" ht="14.25" customHeight="1">
      <c r="A480" s="49"/>
      <c r="B480" s="42"/>
      <c r="C480" s="49"/>
    </row>
    <row r="481" ht="14.25" customHeight="1">
      <c r="A481" s="49"/>
      <c r="B481" s="42"/>
      <c r="C481" s="49"/>
    </row>
    <row r="482" ht="14.25" customHeight="1">
      <c r="A482" s="49"/>
      <c r="B482" s="42"/>
      <c r="C482" s="49"/>
    </row>
    <row r="483" ht="14.25" customHeight="1">
      <c r="A483" s="49"/>
      <c r="B483" s="42"/>
      <c r="C483" s="49"/>
    </row>
    <row r="484" ht="14.25" customHeight="1">
      <c r="A484" s="49"/>
      <c r="B484" s="42"/>
      <c r="C484" s="49"/>
    </row>
    <row r="485" ht="14.25" customHeight="1">
      <c r="A485" s="49"/>
      <c r="B485" s="42"/>
      <c r="C485" s="49"/>
    </row>
    <row r="486" ht="14.25" customHeight="1">
      <c r="A486" s="49"/>
      <c r="B486" s="42"/>
      <c r="C486" s="49"/>
    </row>
    <row r="487" ht="14.25" customHeight="1">
      <c r="A487" s="49"/>
      <c r="B487" s="42"/>
      <c r="C487" s="49"/>
    </row>
    <row r="488" ht="14.25" customHeight="1">
      <c r="A488" s="49"/>
      <c r="B488" s="42"/>
      <c r="C488" s="49"/>
    </row>
    <row r="489" ht="14.25" customHeight="1">
      <c r="A489" s="49"/>
      <c r="B489" s="42"/>
      <c r="C489" s="49"/>
    </row>
    <row r="490" ht="14.25" customHeight="1">
      <c r="A490" s="49"/>
      <c r="B490" s="42"/>
      <c r="C490" s="49"/>
    </row>
    <row r="491" ht="14.25" customHeight="1">
      <c r="A491" s="49"/>
      <c r="B491" s="42"/>
      <c r="C491" s="49"/>
    </row>
    <row r="492" ht="14.25" customHeight="1">
      <c r="A492" s="49"/>
      <c r="B492" s="42"/>
      <c r="C492" s="49"/>
    </row>
    <row r="493" ht="14.25" customHeight="1">
      <c r="A493" s="49"/>
      <c r="B493" s="42"/>
      <c r="C493" s="49"/>
    </row>
    <row r="494" ht="14.25" customHeight="1">
      <c r="A494" s="49"/>
      <c r="B494" s="42"/>
      <c r="C494" s="49"/>
    </row>
    <row r="495" ht="14.25" customHeight="1">
      <c r="A495" s="49"/>
      <c r="B495" s="42"/>
      <c r="C495" s="49"/>
    </row>
    <row r="496" ht="14.25" customHeight="1">
      <c r="A496" s="49"/>
      <c r="B496" s="42"/>
      <c r="C496" s="49"/>
    </row>
    <row r="497" ht="14.25" customHeight="1">
      <c r="A497" s="49"/>
      <c r="B497" s="42"/>
      <c r="C497" s="49"/>
    </row>
    <row r="498" ht="14.25" customHeight="1">
      <c r="A498" s="49"/>
      <c r="B498" s="42"/>
      <c r="C498" s="49"/>
    </row>
    <row r="499" ht="14.25" customHeight="1">
      <c r="A499" s="49"/>
      <c r="B499" s="42"/>
      <c r="C499" s="49"/>
    </row>
    <row r="500" ht="14.25" customHeight="1">
      <c r="A500" s="49"/>
      <c r="B500" s="42"/>
      <c r="C500" s="49"/>
    </row>
    <row r="501" ht="14.25" customHeight="1">
      <c r="A501" s="49"/>
      <c r="B501" s="42"/>
      <c r="C501" s="49"/>
    </row>
    <row r="502" ht="14.25" customHeight="1">
      <c r="A502" s="49"/>
      <c r="B502" s="42"/>
      <c r="C502" s="49"/>
    </row>
    <row r="503" ht="14.25" customHeight="1">
      <c r="A503" s="49"/>
      <c r="B503" s="42"/>
      <c r="C503" s="49"/>
    </row>
    <row r="504" ht="14.25" customHeight="1">
      <c r="A504" s="49"/>
      <c r="B504" s="42"/>
      <c r="C504" s="49"/>
    </row>
    <row r="505" ht="14.25" customHeight="1">
      <c r="A505" s="49"/>
      <c r="B505" s="42"/>
      <c r="C505" s="49"/>
    </row>
    <row r="506" ht="14.25" customHeight="1">
      <c r="A506" s="49"/>
      <c r="B506" s="42"/>
      <c r="C506" s="49"/>
    </row>
    <row r="507" ht="14.25" customHeight="1">
      <c r="A507" s="49"/>
      <c r="B507" s="42"/>
      <c r="C507" s="49"/>
    </row>
    <row r="508" ht="14.25" customHeight="1">
      <c r="A508" s="49"/>
      <c r="B508" s="42"/>
      <c r="C508" s="49"/>
    </row>
    <row r="509" ht="14.25" customHeight="1">
      <c r="A509" s="49"/>
      <c r="B509" s="42"/>
      <c r="C509" s="49"/>
    </row>
    <row r="510" ht="14.25" customHeight="1">
      <c r="A510" s="49"/>
      <c r="B510" s="42"/>
      <c r="C510" s="49"/>
    </row>
    <row r="511" ht="14.25" customHeight="1">
      <c r="A511" s="49"/>
      <c r="B511" s="42"/>
      <c r="C511" s="49"/>
    </row>
    <row r="512" ht="14.25" customHeight="1">
      <c r="A512" s="49"/>
      <c r="B512" s="42"/>
      <c r="C512" s="49"/>
    </row>
    <row r="513" ht="14.25" customHeight="1">
      <c r="A513" s="49"/>
      <c r="B513" s="42"/>
      <c r="C513" s="49"/>
    </row>
    <row r="514" ht="14.25" customHeight="1">
      <c r="A514" s="49"/>
      <c r="B514" s="42"/>
      <c r="C514" s="49"/>
    </row>
    <row r="515" ht="14.25" customHeight="1">
      <c r="A515" s="49"/>
      <c r="B515" s="42"/>
      <c r="C515" s="49"/>
    </row>
    <row r="516" ht="14.25" customHeight="1">
      <c r="A516" s="49"/>
      <c r="B516" s="42"/>
      <c r="C516" s="49"/>
    </row>
    <row r="517" ht="14.25" customHeight="1">
      <c r="A517" s="49"/>
      <c r="B517" s="42"/>
      <c r="C517" s="49"/>
    </row>
    <row r="518" ht="14.25" customHeight="1">
      <c r="A518" s="49"/>
      <c r="B518" s="42"/>
      <c r="C518" s="49"/>
    </row>
    <row r="519" ht="14.25" customHeight="1">
      <c r="A519" s="49"/>
      <c r="B519" s="42"/>
      <c r="C519" s="49"/>
    </row>
    <row r="520" ht="14.25" customHeight="1">
      <c r="A520" s="49"/>
      <c r="B520" s="42"/>
      <c r="C520" s="49"/>
    </row>
    <row r="521" ht="14.25" customHeight="1">
      <c r="A521" s="49"/>
      <c r="B521" s="42"/>
      <c r="C521" s="49"/>
    </row>
    <row r="522" ht="14.25" customHeight="1">
      <c r="A522" s="49"/>
      <c r="B522" s="42"/>
      <c r="C522" s="49"/>
    </row>
    <row r="523" ht="14.25" customHeight="1">
      <c r="A523" s="49"/>
      <c r="B523" s="42"/>
      <c r="C523" s="49"/>
    </row>
    <row r="524" ht="14.25" customHeight="1">
      <c r="A524" s="49"/>
      <c r="B524" s="42"/>
      <c r="C524" s="49"/>
    </row>
    <row r="525" ht="14.25" customHeight="1">
      <c r="A525" s="49"/>
      <c r="B525" s="42"/>
      <c r="C525" s="49"/>
    </row>
    <row r="526" ht="14.25" customHeight="1">
      <c r="A526" s="49"/>
      <c r="B526" s="42"/>
      <c r="C526" s="49"/>
    </row>
    <row r="527" ht="14.25" customHeight="1">
      <c r="A527" s="49"/>
      <c r="B527" s="42"/>
      <c r="C527" s="49"/>
    </row>
    <row r="528" ht="14.25" customHeight="1">
      <c r="A528" s="49"/>
      <c r="B528" s="42"/>
      <c r="C528" s="49"/>
    </row>
    <row r="529" ht="14.25" customHeight="1">
      <c r="A529" s="49"/>
      <c r="B529" s="42"/>
      <c r="C529" s="49"/>
    </row>
    <row r="530" ht="14.25" customHeight="1">
      <c r="A530" s="49"/>
      <c r="B530" s="42"/>
      <c r="C530" s="49"/>
    </row>
    <row r="531" ht="14.25" customHeight="1">
      <c r="A531" s="49"/>
      <c r="B531" s="42"/>
      <c r="C531" s="49"/>
    </row>
    <row r="532" ht="14.25" customHeight="1">
      <c r="A532" s="49"/>
      <c r="B532" s="42"/>
      <c r="C532" s="49"/>
    </row>
    <row r="533" ht="14.25" customHeight="1">
      <c r="A533" s="49"/>
      <c r="B533" s="42"/>
      <c r="C533" s="49"/>
    </row>
    <row r="534" ht="14.25" customHeight="1">
      <c r="A534" s="49"/>
      <c r="B534" s="42"/>
      <c r="C534" s="49"/>
    </row>
    <row r="535" ht="14.25" customHeight="1">
      <c r="A535" s="49"/>
      <c r="B535" s="42"/>
      <c r="C535" s="49"/>
    </row>
    <row r="536" ht="14.25" customHeight="1">
      <c r="A536" s="49"/>
      <c r="B536" s="42"/>
      <c r="C536" s="49"/>
    </row>
    <row r="537" ht="14.25" customHeight="1">
      <c r="A537" s="49"/>
      <c r="B537" s="42"/>
      <c r="C537" s="49"/>
    </row>
    <row r="538" ht="14.25" customHeight="1">
      <c r="A538" s="49"/>
      <c r="B538" s="42"/>
      <c r="C538" s="49"/>
    </row>
    <row r="539" ht="14.25" customHeight="1">
      <c r="A539" s="49"/>
      <c r="B539" s="42"/>
      <c r="C539" s="49"/>
    </row>
    <row r="540" ht="14.25" customHeight="1">
      <c r="A540" s="49"/>
      <c r="B540" s="42"/>
      <c r="C540" s="49"/>
    </row>
    <row r="541" ht="14.25" customHeight="1">
      <c r="A541" s="49"/>
      <c r="B541" s="42"/>
      <c r="C541" s="49"/>
    </row>
    <row r="542" ht="14.25" customHeight="1">
      <c r="A542" s="49"/>
      <c r="B542" s="42"/>
      <c r="C542" s="49"/>
    </row>
    <row r="543" ht="14.25" customHeight="1">
      <c r="A543" s="49"/>
      <c r="B543" s="42"/>
      <c r="C543" s="49"/>
    </row>
    <row r="544" ht="14.25" customHeight="1">
      <c r="A544" s="49"/>
      <c r="B544" s="42"/>
      <c r="C544" s="49"/>
    </row>
    <row r="545" ht="14.25" customHeight="1">
      <c r="A545" s="49"/>
      <c r="B545" s="42"/>
      <c r="C545" s="49"/>
    </row>
    <row r="546" ht="14.25" customHeight="1">
      <c r="A546" s="49"/>
      <c r="B546" s="42"/>
      <c r="C546" s="49"/>
    </row>
    <row r="547" ht="14.25" customHeight="1">
      <c r="A547" s="49"/>
      <c r="B547" s="42"/>
      <c r="C547" s="49"/>
    </row>
    <row r="548" ht="14.25" customHeight="1">
      <c r="A548" s="49"/>
      <c r="B548" s="42"/>
      <c r="C548" s="49"/>
    </row>
    <row r="549" ht="14.25" customHeight="1">
      <c r="A549" s="49"/>
      <c r="B549" s="42"/>
      <c r="C549" s="49"/>
    </row>
    <row r="550" ht="14.25" customHeight="1">
      <c r="A550" s="49"/>
      <c r="B550" s="42"/>
      <c r="C550" s="49"/>
    </row>
    <row r="551" ht="14.25" customHeight="1">
      <c r="A551" s="49"/>
      <c r="B551" s="42"/>
      <c r="C551" s="49"/>
    </row>
    <row r="552" ht="14.25" customHeight="1">
      <c r="A552" s="49"/>
      <c r="B552" s="42"/>
      <c r="C552" s="49"/>
    </row>
    <row r="553" ht="14.25" customHeight="1">
      <c r="A553" s="49"/>
      <c r="B553" s="42"/>
      <c r="C553" s="49"/>
    </row>
    <row r="554" ht="14.25" customHeight="1">
      <c r="A554" s="49"/>
      <c r="B554" s="42"/>
      <c r="C554" s="49"/>
    </row>
    <row r="555" ht="14.25" customHeight="1">
      <c r="A555" s="49"/>
      <c r="B555" s="42"/>
      <c r="C555" s="49"/>
    </row>
    <row r="556" ht="14.25" customHeight="1">
      <c r="A556" s="49"/>
      <c r="B556" s="42"/>
      <c r="C556" s="49"/>
    </row>
    <row r="557" ht="14.25" customHeight="1">
      <c r="A557" s="49"/>
      <c r="B557" s="42"/>
      <c r="C557" s="49"/>
    </row>
    <row r="558" ht="14.25" customHeight="1">
      <c r="A558" s="49"/>
      <c r="B558" s="42"/>
      <c r="C558" s="49"/>
    </row>
    <row r="559" ht="14.25" customHeight="1">
      <c r="A559" s="49"/>
      <c r="B559" s="42"/>
      <c r="C559" s="49"/>
    </row>
    <row r="560" ht="14.25" customHeight="1">
      <c r="A560" s="49"/>
      <c r="B560" s="42"/>
      <c r="C560" s="49"/>
    </row>
    <row r="561" ht="14.25" customHeight="1">
      <c r="A561" s="49"/>
      <c r="B561" s="42"/>
      <c r="C561" s="49"/>
    </row>
    <row r="562" ht="14.25" customHeight="1">
      <c r="A562" s="49"/>
      <c r="B562" s="42"/>
      <c r="C562" s="49"/>
    </row>
    <row r="563" ht="14.25" customHeight="1">
      <c r="A563" s="49"/>
      <c r="B563" s="42"/>
      <c r="C563" s="49"/>
    </row>
    <row r="564" ht="14.25" customHeight="1">
      <c r="A564" s="49"/>
      <c r="B564" s="42"/>
      <c r="C564" s="49"/>
    </row>
    <row r="565" ht="14.25" customHeight="1">
      <c r="A565" s="49"/>
      <c r="B565" s="42"/>
      <c r="C565" s="49"/>
    </row>
    <row r="566" ht="14.25" customHeight="1">
      <c r="A566" s="49"/>
      <c r="B566" s="42"/>
      <c r="C566" s="49"/>
    </row>
    <row r="567" ht="14.25" customHeight="1">
      <c r="A567" s="49"/>
      <c r="B567" s="42"/>
      <c r="C567" s="49"/>
    </row>
    <row r="568" ht="14.25" customHeight="1">
      <c r="A568" s="49"/>
      <c r="B568" s="42"/>
      <c r="C568" s="49"/>
    </row>
    <row r="569" ht="14.25" customHeight="1">
      <c r="A569" s="49"/>
      <c r="B569" s="42"/>
      <c r="C569" s="49"/>
    </row>
    <row r="570" ht="14.25" customHeight="1">
      <c r="A570" s="49"/>
      <c r="B570" s="42"/>
      <c r="C570" s="49"/>
    </row>
    <row r="571" ht="14.25" customHeight="1">
      <c r="A571" s="49"/>
      <c r="B571" s="42"/>
      <c r="C571" s="49"/>
    </row>
    <row r="572" ht="14.25" customHeight="1">
      <c r="A572" s="49"/>
      <c r="B572" s="42"/>
      <c r="C572" s="49"/>
    </row>
    <row r="573" ht="14.25" customHeight="1">
      <c r="A573" s="49"/>
      <c r="B573" s="42"/>
      <c r="C573" s="49"/>
    </row>
    <row r="574" ht="14.25" customHeight="1">
      <c r="A574" s="49"/>
      <c r="B574" s="42"/>
      <c r="C574" s="49"/>
    </row>
    <row r="575" ht="14.25" customHeight="1">
      <c r="A575" s="49"/>
      <c r="B575" s="42"/>
      <c r="C575" s="49"/>
    </row>
    <row r="576" ht="14.25" customHeight="1">
      <c r="A576" s="49"/>
      <c r="B576" s="42"/>
      <c r="C576" s="49"/>
    </row>
    <row r="577" ht="14.25" customHeight="1">
      <c r="A577" s="49"/>
      <c r="B577" s="42"/>
      <c r="C577" s="49"/>
    </row>
    <row r="578" ht="14.25" customHeight="1">
      <c r="A578" s="49"/>
      <c r="B578" s="42"/>
      <c r="C578" s="49"/>
    </row>
    <row r="579" ht="14.25" customHeight="1">
      <c r="A579" s="49"/>
      <c r="B579" s="42"/>
      <c r="C579" s="49"/>
    </row>
    <row r="580" ht="14.25" customHeight="1">
      <c r="A580" s="49"/>
      <c r="B580" s="42"/>
      <c r="C580" s="49"/>
    </row>
    <row r="581" ht="14.25" customHeight="1">
      <c r="A581" s="49"/>
      <c r="B581" s="42"/>
      <c r="C581" s="49"/>
    </row>
    <row r="582" ht="14.25" customHeight="1">
      <c r="A582" s="49"/>
      <c r="B582" s="42"/>
      <c r="C582" s="49"/>
    </row>
    <row r="583" ht="14.25" customHeight="1">
      <c r="A583" s="49"/>
      <c r="B583" s="42"/>
      <c r="C583" s="49"/>
    </row>
    <row r="584" ht="14.25" customHeight="1">
      <c r="A584" s="49"/>
      <c r="B584" s="42"/>
      <c r="C584" s="49"/>
    </row>
    <row r="585" ht="14.25" customHeight="1">
      <c r="A585" s="49"/>
      <c r="B585" s="42"/>
      <c r="C585" s="49"/>
    </row>
    <row r="586" ht="14.25" customHeight="1">
      <c r="A586" s="49"/>
      <c r="B586" s="42"/>
      <c r="C586" s="49"/>
    </row>
    <row r="587" ht="14.25" customHeight="1">
      <c r="A587" s="49"/>
      <c r="B587" s="42"/>
      <c r="C587" s="49"/>
    </row>
    <row r="588" ht="14.25" customHeight="1">
      <c r="A588" s="49"/>
      <c r="B588" s="42"/>
      <c r="C588" s="49"/>
    </row>
    <row r="589" ht="14.25" customHeight="1">
      <c r="A589" s="49"/>
      <c r="B589" s="42"/>
      <c r="C589" s="49"/>
    </row>
    <row r="590" ht="14.25" customHeight="1">
      <c r="A590" s="49"/>
      <c r="B590" s="42"/>
      <c r="C590" s="49"/>
    </row>
    <row r="591" ht="14.25" customHeight="1">
      <c r="A591" s="49"/>
      <c r="B591" s="42"/>
      <c r="C591" s="49"/>
    </row>
    <row r="592" ht="14.25" customHeight="1">
      <c r="A592" s="49"/>
      <c r="B592" s="42"/>
      <c r="C592" s="49"/>
    </row>
    <row r="593" ht="14.25" customHeight="1">
      <c r="A593" s="49"/>
      <c r="B593" s="42"/>
      <c r="C593" s="49"/>
    </row>
    <row r="594" ht="14.25" customHeight="1">
      <c r="A594" s="49"/>
      <c r="B594" s="42"/>
      <c r="C594" s="49"/>
    </row>
    <row r="595" ht="14.25" customHeight="1">
      <c r="A595" s="49"/>
      <c r="B595" s="42"/>
      <c r="C595" s="49"/>
    </row>
    <row r="596" ht="14.25" customHeight="1">
      <c r="A596" s="49"/>
      <c r="B596" s="42"/>
      <c r="C596" s="49"/>
    </row>
    <row r="597" ht="14.25" customHeight="1">
      <c r="A597" s="49"/>
      <c r="B597" s="42"/>
      <c r="C597" s="49"/>
    </row>
    <row r="598" ht="14.25" customHeight="1">
      <c r="A598" s="49"/>
      <c r="B598" s="42"/>
      <c r="C598" s="49"/>
    </row>
    <row r="599" ht="14.25" customHeight="1">
      <c r="A599" s="49"/>
      <c r="B599" s="42"/>
      <c r="C599" s="49"/>
    </row>
    <row r="600" ht="14.25" customHeight="1">
      <c r="A600" s="49"/>
      <c r="B600" s="42"/>
      <c r="C600" s="49"/>
    </row>
    <row r="601" ht="14.25" customHeight="1">
      <c r="A601" s="49"/>
      <c r="B601" s="42"/>
      <c r="C601" s="49"/>
    </row>
    <row r="602" ht="14.25" customHeight="1">
      <c r="A602" s="49"/>
      <c r="B602" s="42"/>
      <c r="C602" s="49"/>
    </row>
    <row r="603" ht="14.25" customHeight="1">
      <c r="A603" s="49"/>
      <c r="B603" s="42"/>
      <c r="C603" s="49"/>
    </row>
    <row r="604" ht="14.25" customHeight="1">
      <c r="A604" s="49"/>
      <c r="B604" s="42"/>
      <c r="C604" s="49"/>
    </row>
    <row r="605" ht="14.25" customHeight="1">
      <c r="A605" s="49"/>
      <c r="B605" s="42"/>
      <c r="C605" s="49"/>
    </row>
    <row r="606" ht="14.25" customHeight="1">
      <c r="A606" s="49"/>
      <c r="B606" s="42"/>
      <c r="C606" s="49"/>
    </row>
    <row r="607" ht="14.25" customHeight="1">
      <c r="A607" s="49"/>
      <c r="B607" s="42"/>
      <c r="C607" s="49"/>
    </row>
    <row r="608" ht="14.25" customHeight="1">
      <c r="A608" s="49"/>
      <c r="B608" s="42"/>
      <c r="C608" s="49"/>
    </row>
    <row r="609" ht="14.25" customHeight="1">
      <c r="A609" s="49"/>
      <c r="B609" s="42"/>
      <c r="C609" s="49"/>
    </row>
    <row r="610" ht="14.25" customHeight="1">
      <c r="A610" s="49"/>
      <c r="B610" s="42"/>
      <c r="C610" s="49"/>
    </row>
    <row r="611" ht="14.25" customHeight="1">
      <c r="A611" s="49"/>
      <c r="B611" s="42"/>
      <c r="C611" s="49"/>
    </row>
    <row r="612" ht="14.25" customHeight="1">
      <c r="A612" s="49"/>
      <c r="B612" s="42"/>
      <c r="C612" s="49"/>
    </row>
    <row r="613" ht="14.25" customHeight="1">
      <c r="A613" s="49"/>
      <c r="B613" s="42"/>
      <c r="C613" s="49"/>
    </row>
    <row r="614" ht="14.25" customHeight="1">
      <c r="A614" s="49"/>
      <c r="B614" s="42"/>
      <c r="C614" s="49"/>
    </row>
    <row r="615" ht="14.25" customHeight="1">
      <c r="A615" s="49"/>
      <c r="B615" s="42"/>
      <c r="C615" s="49"/>
    </row>
    <row r="616" ht="14.25" customHeight="1">
      <c r="A616" s="49"/>
      <c r="B616" s="42"/>
      <c r="C616" s="49"/>
    </row>
    <row r="617" ht="14.25" customHeight="1">
      <c r="A617" s="49"/>
      <c r="B617" s="42"/>
      <c r="C617" s="49"/>
    </row>
    <row r="618" ht="14.25" customHeight="1">
      <c r="A618" s="49"/>
      <c r="B618" s="42"/>
      <c r="C618" s="49"/>
    </row>
    <row r="619" ht="14.25" customHeight="1">
      <c r="A619" s="49"/>
      <c r="B619" s="42"/>
      <c r="C619" s="49"/>
    </row>
    <row r="620" ht="14.25" customHeight="1">
      <c r="A620" s="49"/>
      <c r="B620" s="42"/>
      <c r="C620" s="49"/>
    </row>
    <row r="621" ht="14.25" customHeight="1">
      <c r="A621" s="49"/>
      <c r="B621" s="42"/>
      <c r="C621" s="49"/>
    </row>
    <row r="622" ht="14.25" customHeight="1">
      <c r="A622" s="49"/>
      <c r="B622" s="42"/>
      <c r="C622" s="49"/>
    </row>
    <row r="623" ht="14.25" customHeight="1">
      <c r="A623" s="49"/>
      <c r="B623" s="42"/>
      <c r="C623" s="49"/>
    </row>
    <row r="624" ht="14.25" customHeight="1">
      <c r="A624" s="49"/>
      <c r="B624" s="42"/>
      <c r="C624" s="49"/>
    </row>
    <row r="625" ht="14.25" customHeight="1">
      <c r="A625" s="49"/>
      <c r="B625" s="42"/>
      <c r="C625" s="49"/>
    </row>
    <row r="626" ht="14.25" customHeight="1">
      <c r="A626" s="49"/>
      <c r="B626" s="42"/>
      <c r="C626" s="49"/>
    </row>
    <row r="627" ht="14.25" customHeight="1">
      <c r="A627" s="49"/>
      <c r="B627" s="42"/>
      <c r="C627" s="49"/>
    </row>
    <row r="628" ht="14.25" customHeight="1">
      <c r="A628" s="49"/>
      <c r="B628" s="42"/>
      <c r="C628" s="49"/>
    </row>
    <row r="629" ht="14.25" customHeight="1">
      <c r="A629" s="49"/>
      <c r="B629" s="42"/>
      <c r="C629" s="49"/>
    </row>
    <row r="630" ht="14.25" customHeight="1">
      <c r="A630" s="49"/>
      <c r="B630" s="42"/>
      <c r="C630" s="49"/>
    </row>
    <row r="631" ht="14.25" customHeight="1">
      <c r="A631" s="49"/>
      <c r="B631" s="42"/>
      <c r="C631" s="49"/>
    </row>
    <row r="632" ht="14.25" customHeight="1">
      <c r="A632" s="49"/>
      <c r="B632" s="42"/>
      <c r="C632" s="49"/>
    </row>
    <row r="633" ht="14.25" customHeight="1">
      <c r="A633" s="49"/>
      <c r="B633" s="42"/>
      <c r="C633" s="49"/>
    </row>
    <row r="634" ht="14.25" customHeight="1">
      <c r="A634" s="49"/>
      <c r="B634" s="42"/>
      <c r="C634" s="49"/>
    </row>
    <row r="635" ht="14.25" customHeight="1">
      <c r="A635" s="49"/>
      <c r="B635" s="42"/>
      <c r="C635" s="49"/>
    </row>
    <row r="636" ht="14.25" customHeight="1">
      <c r="A636" s="49"/>
      <c r="B636" s="42"/>
      <c r="C636" s="49"/>
    </row>
    <row r="637" ht="14.25" customHeight="1">
      <c r="A637" s="49"/>
      <c r="B637" s="42"/>
      <c r="C637" s="49"/>
    </row>
    <row r="638" ht="14.25" customHeight="1">
      <c r="A638" s="49"/>
      <c r="B638" s="42"/>
      <c r="C638" s="49"/>
    </row>
    <row r="639" ht="14.25" customHeight="1">
      <c r="A639" s="49"/>
      <c r="B639" s="42"/>
      <c r="C639" s="49"/>
    </row>
    <row r="640" ht="14.25" customHeight="1">
      <c r="A640" s="49"/>
      <c r="B640" s="42"/>
      <c r="C640" s="49"/>
    </row>
    <row r="641" ht="14.25" customHeight="1">
      <c r="A641" s="49"/>
      <c r="B641" s="42"/>
      <c r="C641" s="49"/>
    </row>
    <row r="642" ht="14.25" customHeight="1">
      <c r="A642" s="49"/>
      <c r="B642" s="42"/>
      <c r="C642" s="49"/>
    </row>
    <row r="643" ht="14.25" customHeight="1">
      <c r="A643" s="49"/>
      <c r="B643" s="42"/>
      <c r="C643" s="49"/>
    </row>
    <row r="644" ht="14.25" customHeight="1">
      <c r="A644" s="49"/>
      <c r="B644" s="42"/>
      <c r="C644" s="49"/>
    </row>
    <row r="645" ht="14.25" customHeight="1">
      <c r="A645" s="49"/>
      <c r="B645" s="42"/>
      <c r="C645" s="49"/>
    </row>
    <row r="646" ht="14.25" customHeight="1">
      <c r="A646" s="49"/>
      <c r="B646" s="42"/>
      <c r="C646" s="49"/>
    </row>
    <row r="647" ht="14.25" customHeight="1">
      <c r="A647" s="49"/>
      <c r="B647" s="42"/>
      <c r="C647" s="49"/>
    </row>
    <row r="648" ht="14.25" customHeight="1">
      <c r="A648" s="49"/>
      <c r="B648" s="42"/>
      <c r="C648" s="49"/>
    </row>
    <row r="649" ht="14.25" customHeight="1">
      <c r="A649" s="49"/>
      <c r="B649" s="42"/>
      <c r="C649" s="49"/>
    </row>
    <row r="650" ht="14.25" customHeight="1">
      <c r="A650" s="49"/>
      <c r="B650" s="42"/>
      <c r="C650" s="49"/>
    </row>
    <row r="651" ht="14.25" customHeight="1">
      <c r="A651" s="49"/>
      <c r="B651" s="42"/>
      <c r="C651" s="49"/>
    </row>
    <row r="652" ht="14.25" customHeight="1">
      <c r="A652" s="49"/>
      <c r="B652" s="42"/>
      <c r="C652" s="49"/>
    </row>
    <row r="653" ht="14.25" customHeight="1">
      <c r="A653" s="49"/>
      <c r="B653" s="42"/>
      <c r="C653" s="49"/>
    </row>
    <row r="654" ht="14.25" customHeight="1">
      <c r="A654" s="49"/>
      <c r="B654" s="42"/>
      <c r="C654" s="49"/>
    </row>
    <row r="655" ht="14.25" customHeight="1">
      <c r="A655" s="49"/>
      <c r="B655" s="42"/>
      <c r="C655" s="49"/>
    </row>
    <row r="656" ht="14.25" customHeight="1">
      <c r="A656" s="49"/>
      <c r="B656" s="42"/>
      <c r="C656" s="49"/>
    </row>
    <row r="657" ht="14.25" customHeight="1">
      <c r="A657" s="49"/>
      <c r="B657" s="42"/>
      <c r="C657" s="49"/>
    </row>
    <row r="658" ht="14.25" customHeight="1">
      <c r="A658" s="49"/>
      <c r="B658" s="42"/>
      <c r="C658" s="49"/>
    </row>
    <row r="659" ht="14.25" customHeight="1">
      <c r="A659" s="49"/>
      <c r="B659" s="42"/>
      <c r="C659" s="49"/>
    </row>
    <row r="660" ht="14.25" customHeight="1">
      <c r="A660" s="49"/>
      <c r="B660" s="42"/>
      <c r="C660" s="49"/>
    </row>
    <row r="661" ht="14.25" customHeight="1">
      <c r="A661" s="49"/>
      <c r="B661" s="42"/>
      <c r="C661" s="49"/>
    </row>
    <row r="662" ht="14.25" customHeight="1">
      <c r="A662" s="49"/>
      <c r="B662" s="42"/>
      <c r="C662" s="49"/>
    </row>
    <row r="663" ht="14.25" customHeight="1">
      <c r="A663" s="49"/>
      <c r="B663" s="42"/>
      <c r="C663" s="49"/>
    </row>
    <row r="664" ht="14.25" customHeight="1">
      <c r="A664" s="49"/>
      <c r="B664" s="42"/>
      <c r="C664" s="49"/>
    </row>
    <row r="665" ht="14.25" customHeight="1">
      <c r="A665" s="49"/>
      <c r="B665" s="42"/>
      <c r="C665" s="49"/>
    </row>
    <row r="666" ht="14.25" customHeight="1">
      <c r="A666" s="49"/>
      <c r="B666" s="42"/>
      <c r="C666" s="49"/>
    </row>
    <row r="667" ht="14.25" customHeight="1">
      <c r="A667" s="49"/>
      <c r="B667" s="42"/>
      <c r="C667" s="49"/>
    </row>
    <row r="668" ht="14.25" customHeight="1">
      <c r="A668" s="49"/>
      <c r="B668" s="42"/>
      <c r="C668" s="49"/>
    </row>
    <row r="669" ht="14.25" customHeight="1">
      <c r="A669" s="49"/>
      <c r="B669" s="42"/>
      <c r="C669" s="49"/>
    </row>
    <row r="670" ht="14.25" customHeight="1">
      <c r="A670" s="49"/>
      <c r="B670" s="42"/>
      <c r="C670" s="49"/>
    </row>
    <row r="671" ht="14.25" customHeight="1">
      <c r="A671" s="49"/>
      <c r="B671" s="42"/>
      <c r="C671" s="49"/>
    </row>
    <row r="672" ht="14.25" customHeight="1">
      <c r="A672" s="49"/>
      <c r="B672" s="42"/>
      <c r="C672" s="49"/>
    </row>
    <row r="673" ht="14.25" customHeight="1">
      <c r="A673" s="49"/>
      <c r="B673" s="42"/>
      <c r="C673" s="49"/>
    </row>
    <row r="674" ht="14.25" customHeight="1">
      <c r="A674" s="49"/>
      <c r="B674" s="42"/>
      <c r="C674" s="49"/>
    </row>
    <row r="675" ht="14.25" customHeight="1">
      <c r="A675" s="49"/>
      <c r="B675" s="42"/>
      <c r="C675" s="49"/>
    </row>
    <row r="676" ht="14.25" customHeight="1">
      <c r="A676" s="49"/>
      <c r="B676" s="42"/>
      <c r="C676" s="49"/>
    </row>
    <row r="677" ht="14.25" customHeight="1">
      <c r="A677" s="49"/>
      <c r="B677" s="42"/>
      <c r="C677" s="49"/>
    </row>
    <row r="678" ht="14.25" customHeight="1">
      <c r="A678" s="49"/>
      <c r="B678" s="42"/>
      <c r="C678" s="49"/>
    </row>
    <row r="679" ht="14.25" customHeight="1">
      <c r="A679" s="49"/>
      <c r="B679" s="42"/>
      <c r="C679" s="49"/>
    </row>
    <row r="680" ht="14.25" customHeight="1">
      <c r="A680" s="49"/>
      <c r="B680" s="42"/>
      <c r="C680" s="49"/>
    </row>
    <row r="681" ht="14.25" customHeight="1">
      <c r="A681" s="49"/>
      <c r="B681" s="42"/>
      <c r="C681" s="49"/>
    </row>
    <row r="682" ht="14.25" customHeight="1">
      <c r="A682" s="49"/>
      <c r="B682" s="42"/>
      <c r="C682" s="49"/>
    </row>
    <row r="683" ht="14.25" customHeight="1">
      <c r="A683" s="49"/>
      <c r="B683" s="42"/>
      <c r="C683" s="49"/>
    </row>
    <row r="684" ht="14.25" customHeight="1">
      <c r="A684" s="49"/>
      <c r="B684" s="42"/>
      <c r="C684" s="49"/>
    </row>
    <row r="685" ht="14.25" customHeight="1">
      <c r="A685" s="49"/>
      <c r="B685" s="42"/>
      <c r="C685" s="49"/>
    </row>
    <row r="686" ht="14.25" customHeight="1">
      <c r="A686" s="49"/>
      <c r="B686" s="42"/>
      <c r="C686" s="49"/>
    </row>
    <row r="687" ht="14.25" customHeight="1">
      <c r="A687" s="49"/>
      <c r="B687" s="42"/>
      <c r="C687" s="49"/>
    </row>
    <row r="688" ht="14.25" customHeight="1">
      <c r="A688" s="49"/>
      <c r="B688" s="42"/>
      <c r="C688" s="49"/>
    </row>
    <row r="689" ht="14.25" customHeight="1">
      <c r="A689" s="49"/>
      <c r="B689" s="42"/>
      <c r="C689" s="49"/>
    </row>
    <row r="690" ht="14.25" customHeight="1">
      <c r="A690" s="49"/>
      <c r="B690" s="42"/>
      <c r="C690" s="49"/>
    </row>
    <row r="691" ht="14.25" customHeight="1">
      <c r="A691" s="49"/>
      <c r="B691" s="42"/>
      <c r="C691" s="49"/>
    </row>
    <row r="692" ht="14.25" customHeight="1">
      <c r="A692" s="49"/>
      <c r="B692" s="42"/>
      <c r="C692" s="49"/>
    </row>
    <row r="693" ht="14.25" customHeight="1">
      <c r="A693" s="49"/>
      <c r="B693" s="42"/>
      <c r="C693" s="49"/>
    </row>
    <row r="694" ht="14.25" customHeight="1">
      <c r="A694" s="49"/>
      <c r="B694" s="42"/>
      <c r="C694" s="49"/>
    </row>
    <row r="695" ht="14.25" customHeight="1">
      <c r="A695" s="49"/>
      <c r="B695" s="42"/>
      <c r="C695" s="49"/>
    </row>
    <row r="696" ht="14.25" customHeight="1">
      <c r="A696" s="49"/>
      <c r="B696" s="42"/>
      <c r="C696" s="49"/>
    </row>
    <row r="697" ht="14.25" customHeight="1">
      <c r="A697" s="49"/>
      <c r="B697" s="42"/>
      <c r="C697" s="49"/>
    </row>
    <row r="698" ht="14.25" customHeight="1">
      <c r="A698" s="49"/>
      <c r="B698" s="42"/>
      <c r="C698" s="49"/>
    </row>
    <row r="699" ht="14.25" customHeight="1">
      <c r="A699" s="49"/>
      <c r="B699" s="42"/>
      <c r="C699" s="49"/>
    </row>
    <row r="700" ht="14.25" customHeight="1">
      <c r="A700" s="49"/>
      <c r="B700" s="42"/>
      <c r="C700" s="49"/>
    </row>
    <row r="701" ht="14.25" customHeight="1">
      <c r="A701" s="49"/>
      <c r="B701" s="42"/>
      <c r="C701" s="49"/>
    </row>
    <row r="702" ht="14.25" customHeight="1">
      <c r="A702" s="49"/>
      <c r="B702" s="42"/>
      <c r="C702" s="49"/>
    </row>
    <row r="703" ht="14.25" customHeight="1">
      <c r="A703" s="49"/>
      <c r="B703" s="42"/>
      <c r="C703" s="49"/>
    </row>
    <row r="704" ht="14.25" customHeight="1">
      <c r="A704" s="49"/>
      <c r="B704" s="42"/>
      <c r="C704" s="49"/>
    </row>
    <row r="705" ht="14.25" customHeight="1">
      <c r="A705" s="49"/>
      <c r="B705" s="42"/>
      <c r="C705" s="49"/>
    </row>
    <row r="706" ht="14.25" customHeight="1">
      <c r="A706" s="49"/>
      <c r="B706" s="42"/>
      <c r="C706" s="49"/>
    </row>
    <row r="707" ht="14.25" customHeight="1">
      <c r="A707" s="49"/>
      <c r="B707" s="42"/>
      <c r="C707" s="49"/>
    </row>
    <row r="708" ht="14.25" customHeight="1">
      <c r="A708" s="49"/>
      <c r="B708" s="42"/>
      <c r="C708" s="49"/>
    </row>
    <row r="709" ht="14.25" customHeight="1">
      <c r="A709" s="49"/>
      <c r="B709" s="42"/>
      <c r="C709" s="49"/>
    </row>
    <row r="710" ht="14.25" customHeight="1">
      <c r="A710" s="49"/>
      <c r="B710" s="42"/>
      <c r="C710" s="49"/>
    </row>
    <row r="711" ht="14.25" customHeight="1">
      <c r="A711" s="49"/>
      <c r="B711" s="42"/>
      <c r="C711" s="49"/>
    </row>
    <row r="712" ht="14.25" customHeight="1">
      <c r="A712" s="49"/>
      <c r="B712" s="42"/>
      <c r="C712" s="49"/>
    </row>
    <row r="713" ht="14.25" customHeight="1">
      <c r="A713" s="49"/>
      <c r="B713" s="42"/>
      <c r="C713" s="49"/>
    </row>
    <row r="714" ht="14.25" customHeight="1">
      <c r="A714" s="49"/>
      <c r="B714" s="42"/>
      <c r="C714" s="49"/>
    </row>
    <row r="715" ht="14.25" customHeight="1">
      <c r="A715" s="49"/>
      <c r="B715" s="42"/>
      <c r="C715" s="49"/>
    </row>
    <row r="716" ht="14.25" customHeight="1">
      <c r="A716" s="49"/>
      <c r="B716" s="42"/>
      <c r="C716" s="49"/>
    </row>
    <row r="717" ht="14.25" customHeight="1">
      <c r="A717" s="49"/>
      <c r="B717" s="42"/>
      <c r="C717" s="49"/>
    </row>
    <row r="718" ht="14.25" customHeight="1">
      <c r="A718" s="49"/>
      <c r="B718" s="42"/>
      <c r="C718" s="49"/>
    </row>
    <row r="719" ht="14.25" customHeight="1">
      <c r="A719" s="49"/>
      <c r="B719" s="42"/>
      <c r="C719" s="49"/>
    </row>
    <row r="720" ht="14.25" customHeight="1">
      <c r="A720" s="49"/>
      <c r="B720" s="42"/>
      <c r="C720" s="49"/>
    </row>
    <row r="721" ht="14.25" customHeight="1">
      <c r="A721" s="49"/>
      <c r="B721" s="42"/>
      <c r="C721" s="49"/>
    </row>
    <row r="722" ht="14.25" customHeight="1">
      <c r="A722" s="49"/>
      <c r="B722" s="42"/>
      <c r="C722" s="49"/>
    </row>
    <row r="723" ht="14.25" customHeight="1">
      <c r="A723" s="49"/>
      <c r="B723" s="42"/>
      <c r="C723" s="49"/>
    </row>
    <row r="724" ht="14.25" customHeight="1">
      <c r="A724" s="49"/>
      <c r="B724" s="42"/>
      <c r="C724" s="49"/>
    </row>
    <row r="725" ht="14.25" customHeight="1">
      <c r="A725" s="49"/>
      <c r="B725" s="42"/>
      <c r="C725" s="49"/>
    </row>
    <row r="726" ht="14.25" customHeight="1">
      <c r="A726" s="49"/>
      <c r="B726" s="42"/>
      <c r="C726" s="49"/>
    </row>
    <row r="727" ht="14.25" customHeight="1">
      <c r="A727" s="49"/>
      <c r="B727" s="42"/>
      <c r="C727" s="49"/>
    </row>
    <row r="728" ht="14.25" customHeight="1">
      <c r="A728" s="49"/>
      <c r="B728" s="42"/>
      <c r="C728" s="49"/>
    </row>
    <row r="729" ht="14.25" customHeight="1">
      <c r="A729" s="49"/>
      <c r="B729" s="42"/>
      <c r="C729" s="49"/>
    </row>
    <row r="730" ht="14.25" customHeight="1">
      <c r="A730" s="49"/>
      <c r="B730" s="42"/>
      <c r="C730" s="49"/>
    </row>
    <row r="731" ht="14.25" customHeight="1">
      <c r="A731" s="49"/>
      <c r="B731" s="42"/>
      <c r="C731" s="49"/>
    </row>
    <row r="732" ht="14.25" customHeight="1">
      <c r="A732" s="49"/>
      <c r="B732" s="42"/>
      <c r="C732" s="49"/>
    </row>
    <row r="733" ht="14.25" customHeight="1">
      <c r="A733" s="49"/>
      <c r="B733" s="42"/>
      <c r="C733" s="49"/>
    </row>
    <row r="734" ht="14.25" customHeight="1">
      <c r="A734" s="49"/>
      <c r="B734" s="42"/>
      <c r="C734" s="49"/>
    </row>
    <row r="735" ht="14.25" customHeight="1">
      <c r="A735" s="49"/>
      <c r="B735" s="42"/>
      <c r="C735" s="49"/>
    </row>
    <row r="736" ht="14.25" customHeight="1">
      <c r="A736" s="49"/>
      <c r="B736" s="42"/>
      <c r="C736" s="49"/>
    </row>
    <row r="737" ht="14.25" customHeight="1">
      <c r="A737" s="49"/>
      <c r="B737" s="42"/>
      <c r="C737" s="49"/>
    </row>
    <row r="738" ht="14.25" customHeight="1">
      <c r="A738" s="49"/>
      <c r="B738" s="42"/>
      <c r="C738" s="49"/>
    </row>
    <row r="739" ht="14.25" customHeight="1">
      <c r="A739" s="49"/>
      <c r="B739" s="42"/>
      <c r="C739" s="49"/>
    </row>
    <row r="740" ht="14.25" customHeight="1">
      <c r="A740" s="49"/>
      <c r="B740" s="42"/>
      <c r="C740" s="49"/>
    </row>
    <row r="741" ht="14.25" customHeight="1">
      <c r="A741" s="49"/>
      <c r="B741" s="42"/>
      <c r="C741" s="49"/>
    </row>
    <row r="742" ht="14.25" customHeight="1">
      <c r="A742" s="49"/>
      <c r="B742" s="42"/>
      <c r="C742" s="49"/>
    </row>
    <row r="743" ht="14.25" customHeight="1">
      <c r="A743" s="49"/>
      <c r="B743" s="42"/>
      <c r="C743" s="49"/>
    </row>
    <row r="744" ht="14.25" customHeight="1">
      <c r="A744" s="49"/>
      <c r="B744" s="42"/>
      <c r="C744" s="49"/>
    </row>
    <row r="745" ht="14.25" customHeight="1">
      <c r="A745" s="49"/>
      <c r="B745" s="42"/>
      <c r="C745" s="49"/>
    </row>
    <row r="746" ht="14.25" customHeight="1">
      <c r="A746" s="49"/>
      <c r="B746" s="42"/>
      <c r="C746" s="49"/>
    </row>
    <row r="747" ht="14.25" customHeight="1">
      <c r="A747" s="49"/>
      <c r="B747" s="42"/>
      <c r="C747" s="49"/>
    </row>
    <row r="748" ht="14.25" customHeight="1">
      <c r="A748" s="49"/>
      <c r="B748" s="42"/>
      <c r="C748" s="49"/>
    </row>
    <row r="749" ht="14.25" customHeight="1">
      <c r="A749" s="49"/>
      <c r="B749" s="42"/>
      <c r="C749" s="49"/>
    </row>
    <row r="750" ht="14.25" customHeight="1">
      <c r="A750" s="49"/>
      <c r="B750" s="42"/>
      <c r="C750" s="49"/>
    </row>
    <row r="751" ht="14.25" customHeight="1">
      <c r="A751" s="49"/>
      <c r="B751" s="42"/>
      <c r="C751" s="49"/>
    </row>
    <row r="752" ht="14.25" customHeight="1">
      <c r="A752" s="49"/>
      <c r="B752" s="42"/>
      <c r="C752" s="49"/>
    </row>
    <row r="753" ht="14.25" customHeight="1">
      <c r="A753" s="49"/>
      <c r="B753" s="42"/>
      <c r="C753" s="49"/>
    </row>
    <row r="754" ht="14.25" customHeight="1">
      <c r="A754" s="49"/>
      <c r="B754" s="42"/>
      <c r="C754" s="49"/>
    </row>
    <row r="755" ht="14.25" customHeight="1">
      <c r="A755" s="49"/>
      <c r="B755" s="42"/>
      <c r="C755" s="49"/>
    </row>
    <row r="756" ht="14.25" customHeight="1">
      <c r="A756" s="49"/>
      <c r="B756" s="42"/>
      <c r="C756" s="49"/>
    </row>
    <row r="757" ht="14.25" customHeight="1">
      <c r="A757" s="49"/>
      <c r="B757" s="42"/>
      <c r="C757" s="49"/>
    </row>
    <row r="758" ht="14.25" customHeight="1">
      <c r="A758" s="49"/>
      <c r="B758" s="42"/>
      <c r="C758" s="49"/>
    </row>
    <row r="759" ht="14.25" customHeight="1">
      <c r="A759" s="49"/>
      <c r="B759" s="42"/>
      <c r="C759" s="49"/>
    </row>
    <row r="760" ht="14.25" customHeight="1">
      <c r="A760" s="49"/>
      <c r="B760" s="42"/>
      <c r="C760" s="49"/>
    </row>
    <row r="761" ht="14.25" customHeight="1">
      <c r="A761" s="49"/>
      <c r="B761" s="42"/>
      <c r="C761" s="49"/>
    </row>
    <row r="762" ht="14.25" customHeight="1">
      <c r="A762" s="49"/>
      <c r="B762" s="42"/>
      <c r="C762" s="49"/>
    </row>
    <row r="763" ht="14.25" customHeight="1">
      <c r="A763" s="49"/>
      <c r="B763" s="42"/>
      <c r="C763" s="49"/>
    </row>
    <row r="764" ht="14.25" customHeight="1">
      <c r="A764" s="49"/>
      <c r="B764" s="42"/>
      <c r="C764" s="49"/>
    </row>
    <row r="765" ht="14.25" customHeight="1">
      <c r="A765" s="49"/>
      <c r="B765" s="42"/>
      <c r="C765" s="49"/>
    </row>
    <row r="766" ht="14.25" customHeight="1">
      <c r="A766" s="49"/>
      <c r="B766" s="42"/>
      <c r="C766" s="49"/>
    </row>
    <row r="767" ht="14.25" customHeight="1">
      <c r="A767" s="49"/>
      <c r="B767" s="42"/>
      <c r="C767" s="49"/>
    </row>
    <row r="768" ht="14.25" customHeight="1">
      <c r="A768" s="49"/>
      <c r="B768" s="42"/>
      <c r="C768" s="49"/>
    </row>
    <row r="769" ht="14.25" customHeight="1">
      <c r="A769" s="49"/>
      <c r="B769" s="42"/>
      <c r="C769" s="49"/>
    </row>
    <row r="770" ht="14.25" customHeight="1">
      <c r="A770" s="49"/>
      <c r="B770" s="42"/>
      <c r="C770" s="49"/>
    </row>
    <row r="771" ht="14.25" customHeight="1">
      <c r="A771" s="49"/>
      <c r="B771" s="42"/>
      <c r="C771" s="49"/>
    </row>
    <row r="772" ht="14.25" customHeight="1">
      <c r="A772" s="49"/>
      <c r="B772" s="42"/>
      <c r="C772" s="49"/>
    </row>
    <row r="773" ht="14.25" customHeight="1">
      <c r="A773" s="49"/>
      <c r="B773" s="42"/>
      <c r="C773" s="49"/>
    </row>
    <row r="774" ht="14.25" customHeight="1">
      <c r="A774" s="49"/>
      <c r="B774" s="42"/>
      <c r="C774" s="49"/>
    </row>
    <row r="775" ht="14.25" customHeight="1">
      <c r="A775" s="49"/>
      <c r="B775" s="42"/>
      <c r="C775" s="49"/>
    </row>
    <row r="776" ht="14.25" customHeight="1">
      <c r="A776" s="49"/>
      <c r="B776" s="42"/>
      <c r="C776" s="49"/>
    </row>
    <row r="777" ht="14.25" customHeight="1">
      <c r="A777" s="49"/>
      <c r="B777" s="42"/>
      <c r="C777" s="49"/>
    </row>
    <row r="778" ht="14.25" customHeight="1">
      <c r="A778" s="49"/>
      <c r="B778" s="42"/>
      <c r="C778" s="49"/>
    </row>
    <row r="779" ht="14.25" customHeight="1">
      <c r="A779" s="49"/>
      <c r="B779" s="42"/>
      <c r="C779" s="49"/>
    </row>
    <row r="780" ht="14.25" customHeight="1">
      <c r="A780" s="49"/>
      <c r="B780" s="42"/>
      <c r="C780" s="49"/>
    </row>
    <row r="781" ht="14.25" customHeight="1">
      <c r="A781" s="49"/>
      <c r="B781" s="42"/>
      <c r="C781" s="49"/>
    </row>
    <row r="782" ht="14.25" customHeight="1">
      <c r="A782" s="49"/>
      <c r="B782" s="42"/>
      <c r="C782" s="49"/>
    </row>
    <row r="783" ht="14.25" customHeight="1">
      <c r="A783" s="49"/>
      <c r="B783" s="42"/>
      <c r="C783" s="49"/>
    </row>
    <row r="784" ht="14.25" customHeight="1">
      <c r="A784" s="49"/>
      <c r="B784" s="42"/>
      <c r="C784" s="49"/>
    </row>
    <row r="785" ht="14.25" customHeight="1">
      <c r="A785" s="49"/>
      <c r="B785" s="42"/>
      <c r="C785" s="49"/>
    </row>
    <row r="786" ht="14.25" customHeight="1">
      <c r="A786" s="49"/>
      <c r="B786" s="42"/>
      <c r="C786" s="49"/>
    </row>
    <row r="787" ht="14.25" customHeight="1">
      <c r="A787" s="49"/>
      <c r="B787" s="42"/>
      <c r="C787" s="49"/>
    </row>
    <row r="788" ht="14.25" customHeight="1">
      <c r="A788" s="49"/>
      <c r="B788" s="42"/>
      <c r="C788" s="49"/>
    </row>
    <row r="789" ht="14.25" customHeight="1">
      <c r="A789" s="49"/>
      <c r="B789" s="42"/>
      <c r="C789" s="49"/>
    </row>
    <row r="790" ht="14.25" customHeight="1">
      <c r="A790" s="49"/>
      <c r="B790" s="42"/>
      <c r="C790" s="49"/>
    </row>
    <row r="791" ht="14.25" customHeight="1">
      <c r="A791" s="49"/>
      <c r="B791" s="42"/>
      <c r="C791" s="49"/>
    </row>
    <row r="792" ht="14.25" customHeight="1">
      <c r="A792" s="49"/>
      <c r="B792" s="42"/>
      <c r="C792" s="49"/>
    </row>
    <row r="793" ht="14.25" customHeight="1">
      <c r="A793" s="49"/>
      <c r="B793" s="42"/>
      <c r="C793" s="49"/>
    </row>
    <row r="794" ht="14.25" customHeight="1">
      <c r="A794" s="49"/>
      <c r="B794" s="42"/>
      <c r="C794" s="49"/>
    </row>
    <row r="795" ht="14.25" customHeight="1">
      <c r="A795" s="49"/>
      <c r="B795" s="42"/>
      <c r="C795" s="49"/>
    </row>
    <row r="796" ht="14.25" customHeight="1">
      <c r="A796" s="49"/>
      <c r="B796" s="42"/>
      <c r="C796" s="49"/>
    </row>
    <row r="797" ht="14.25" customHeight="1">
      <c r="A797" s="49"/>
      <c r="B797" s="42"/>
      <c r="C797" s="49"/>
    </row>
    <row r="798" ht="14.25" customHeight="1">
      <c r="A798" s="49"/>
      <c r="B798" s="42"/>
      <c r="C798" s="49"/>
    </row>
    <row r="799" ht="14.25" customHeight="1">
      <c r="A799" s="49"/>
      <c r="B799" s="42"/>
      <c r="C799" s="49"/>
    </row>
    <row r="800" ht="14.25" customHeight="1">
      <c r="A800" s="49"/>
      <c r="B800" s="42"/>
      <c r="C800" s="49"/>
    </row>
    <row r="801" ht="14.25" customHeight="1">
      <c r="A801" s="49"/>
      <c r="B801" s="42"/>
      <c r="C801" s="49"/>
    </row>
    <row r="802" ht="14.25" customHeight="1">
      <c r="A802" s="49"/>
      <c r="B802" s="42"/>
      <c r="C802" s="49"/>
    </row>
    <row r="803" ht="14.25" customHeight="1">
      <c r="A803" s="49"/>
      <c r="B803" s="42"/>
      <c r="C803" s="49"/>
    </row>
    <row r="804" ht="14.25" customHeight="1">
      <c r="A804" s="49"/>
      <c r="B804" s="42"/>
      <c r="C804" s="49"/>
    </row>
    <row r="805" ht="14.25" customHeight="1">
      <c r="A805" s="49"/>
      <c r="B805" s="42"/>
      <c r="C805" s="49"/>
    </row>
    <row r="806" ht="14.25" customHeight="1">
      <c r="A806" s="49"/>
      <c r="B806" s="42"/>
      <c r="C806" s="49"/>
    </row>
    <row r="807" ht="14.25" customHeight="1">
      <c r="A807" s="49"/>
      <c r="B807" s="42"/>
      <c r="C807" s="49"/>
    </row>
    <row r="808" ht="14.25" customHeight="1">
      <c r="A808" s="49"/>
      <c r="B808" s="42"/>
      <c r="C808" s="49"/>
    </row>
    <row r="809" ht="14.25" customHeight="1">
      <c r="A809" s="49"/>
      <c r="B809" s="42"/>
      <c r="C809" s="49"/>
    </row>
    <row r="810" ht="14.25" customHeight="1">
      <c r="A810" s="49"/>
      <c r="B810" s="42"/>
      <c r="C810" s="49"/>
    </row>
    <row r="811" ht="14.25" customHeight="1">
      <c r="A811" s="49"/>
      <c r="B811" s="42"/>
      <c r="C811" s="49"/>
    </row>
    <row r="812" ht="14.25" customHeight="1">
      <c r="A812" s="49"/>
      <c r="B812" s="42"/>
      <c r="C812" s="49"/>
    </row>
    <row r="813" ht="14.25" customHeight="1">
      <c r="A813" s="49"/>
      <c r="B813" s="42"/>
      <c r="C813" s="49"/>
    </row>
    <row r="814" ht="14.25" customHeight="1">
      <c r="A814" s="49"/>
      <c r="B814" s="42"/>
      <c r="C814" s="49"/>
    </row>
    <row r="815" ht="14.25" customHeight="1">
      <c r="A815" s="49"/>
      <c r="B815" s="42"/>
      <c r="C815" s="49"/>
    </row>
    <row r="816" ht="14.25" customHeight="1">
      <c r="A816" s="49"/>
      <c r="B816" s="42"/>
      <c r="C816" s="49"/>
    </row>
    <row r="817" ht="14.25" customHeight="1">
      <c r="A817" s="49"/>
      <c r="B817" s="42"/>
      <c r="C817" s="49"/>
    </row>
    <row r="818" ht="14.25" customHeight="1">
      <c r="A818" s="49"/>
      <c r="B818" s="42"/>
      <c r="C818" s="49"/>
    </row>
    <row r="819" ht="14.25" customHeight="1">
      <c r="A819" s="49"/>
      <c r="B819" s="42"/>
      <c r="C819" s="49"/>
    </row>
    <row r="820" ht="14.25" customHeight="1">
      <c r="A820" s="49"/>
      <c r="B820" s="42"/>
      <c r="C820" s="49"/>
    </row>
    <row r="821" ht="14.25" customHeight="1">
      <c r="A821" s="49"/>
      <c r="B821" s="42"/>
      <c r="C821" s="49"/>
    </row>
    <row r="822" ht="14.25" customHeight="1">
      <c r="A822" s="49"/>
      <c r="B822" s="42"/>
      <c r="C822" s="49"/>
    </row>
    <row r="823" ht="14.25" customHeight="1">
      <c r="A823" s="49"/>
      <c r="B823" s="42"/>
      <c r="C823" s="49"/>
    </row>
    <row r="824" ht="14.25" customHeight="1">
      <c r="A824" s="49"/>
      <c r="B824" s="42"/>
      <c r="C824" s="49"/>
    </row>
    <row r="825" ht="14.25" customHeight="1">
      <c r="A825" s="49"/>
      <c r="B825" s="42"/>
      <c r="C825" s="49"/>
    </row>
    <row r="826" ht="14.25" customHeight="1">
      <c r="A826" s="49"/>
      <c r="B826" s="42"/>
      <c r="C826" s="49"/>
    </row>
    <row r="827" ht="14.25" customHeight="1">
      <c r="A827" s="49"/>
      <c r="B827" s="42"/>
      <c r="C827" s="49"/>
    </row>
    <row r="828" ht="14.25" customHeight="1">
      <c r="A828" s="49"/>
      <c r="B828" s="42"/>
      <c r="C828" s="49"/>
    </row>
    <row r="829" ht="14.25" customHeight="1">
      <c r="A829" s="49"/>
      <c r="B829" s="42"/>
      <c r="C829" s="49"/>
    </row>
    <row r="830" ht="14.25" customHeight="1">
      <c r="A830" s="49"/>
      <c r="B830" s="42"/>
      <c r="C830" s="49"/>
    </row>
    <row r="831" ht="14.25" customHeight="1">
      <c r="A831" s="49"/>
      <c r="B831" s="42"/>
      <c r="C831" s="49"/>
    </row>
    <row r="832" ht="14.25" customHeight="1">
      <c r="A832" s="49"/>
      <c r="B832" s="42"/>
      <c r="C832" s="49"/>
    </row>
    <row r="833" ht="14.25" customHeight="1">
      <c r="A833" s="49"/>
      <c r="B833" s="42"/>
      <c r="C833" s="49"/>
    </row>
    <row r="834" ht="14.25" customHeight="1">
      <c r="A834" s="49"/>
      <c r="B834" s="42"/>
      <c r="C834" s="49"/>
    </row>
    <row r="835" ht="14.25" customHeight="1">
      <c r="A835" s="49"/>
      <c r="B835" s="42"/>
      <c r="C835" s="49"/>
    </row>
    <row r="836" ht="14.25" customHeight="1">
      <c r="A836" s="49"/>
      <c r="B836" s="42"/>
      <c r="C836" s="49"/>
    </row>
    <row r="837" ht="14.25" customHeight="1">
      <c r="A837" s="49"/>
      <c r="B837" s="42"/>
      <c r="C837" s="49"/>
    </row>
    <row r="838" ht="14.25" customHeight="1">
      <c r="A838" s="49"/>
      <c r="B838" s="42"/>
      <c r="C838" s="49"/>
    </row>
    <row r="839" ht="14.25" customHeight="1">
      <c r="A839" s="49"/>
      <c r="B839" s="42"/>
      <c r="C839" s="49"/>
    </row>
    <row r="840" ht="14.25" customHeight="1">
      <c r="A840" s="49"/>
      <c r="B840" s="42"/>
      <c r="C840" s="49"/>
    </row>
    <row r="841" ht="14.25" customHeight="1">
      <c r="A841" s="49"/>
      <c r="B841" s="42"/>
      <c r="C841" s="49"/>
    </row>
    <row r="842" ht="14.25" customHeight="1">
      <c r="A842" s="49"/>
      <c r="B842" s="42"/>
      <c r="C842" s="49"/>
    </row>
    <row r="843" ht="14.25" customHeight="1">
      <c r="A843" s="49"/>
      <c r="B843" s="42"/>
      <c r="C843" s="49"/>
    </row>
    <row r="844" ht="14.25" customHeight="1">
      <c r="A844" s="49"/>
      <c r="B844" s="42"/>
      <c r="C844" s="49"/>
    </row>
    <row r="845" ht="14.25" customHeight="1">
      <c r="A845" s="49"/>
      <c r="B845" s="42"/>
      <c r="C845" s="49"/>
    </row>
    <row r="846" ht="14.25" customHeight="1">
      <c r="A846" s="49"/>
      <c r="B846" s="42"/>
      <c r="C846" s="49"/>
    </row>
    <row r="847" ht="14.25" customHeight="1">
      <c r="A847" s="49"/>
      <c r="B847" s="42"/>
      <c r="C847" s="49"/>
    </row>
    <row r="848" ht="14.25" customHeight="1">
      <c r="A848" s="49"/>
      <c r="B848" s="42"/>
      <c r="C848" s="49"/>
    </row>
    <row r="849" ht="14.25" customHeight="1">
      <c r="A849" s="49"/>
      <c r="B849" s="42"/>
      <c r="C849" s="49"/>
    </row>
    <row r="850" ht="14.25" customHeight="1">
      <c r="A850" s="49"/>
      <c r="B850" s="42"/>
      <c r="C850" s="49"/>
    </row>
    <row r="851" ht="14.25" customHeight="1">
      <c r="A851" s="49"/>
      <c r="B851" s="42"/>
      <c r="C851" s="49"/>
    </row>
    <row r="852" ht="14.25" customHeight="1">
      <c r="A852" s="49"/>
      <c r="B852" s="42"/>
      <c r="C852" s="49"/>
    </row>
    <row r="853" ht="14.25" customHeight="1">
      <c r="A853" s="49"/>
      <c r="B853" s="42"/>
      <c r="C853" s="49"/>
    </row>
    <row r="854" ht="14.25" customHeight="1">
      <c r="A854" s="49"/>
      <c r="B854" s="42"/>
      <c r="C854" s="49"/>
    </row>
    <row r="855" ht="14.25" customHeight="1">
      <c r="A855" s="49"/>
      <c r="B855" s="42"/>
      <c r="C855" s="49"/>
    </row>
    <row r="856" ht="14.25" customHeight="1">
      <c r="A856" s="49"/>
      <c r="B856" s="42"/>
      <c r="C856" s="49"/>
    </row>
    <row r="857" ht="14.25" customHeight="1">
      <c r="A857" s="49"/>
      <c r="B857" s="42"/>
      <c r="C857" s="49"/>
    </row>
    <row r="858" ht="14.25" customHeight="1">
      <c r="A858" s="49"/>
      <c r="B858" s="42"/>
      <c r="C858" s="49"/>
    </row>
    <row r="859" ht="14.25" customHeight="1">
      <c r="A859" s="49"/>
      <c r="B859" s="42"/>
      <c r="C859" s="49"/>
    </row>
    <row r="860" ht="14.25" customHeight="1">
      <c r="A860" s="49"/>
      <c r="B860" s="42"/>
      <c r="C860" s="49"/>
    </row>
    <row r="861" ht="14.25" customHeight="1">
      <c r="A861" s="49"/>
      <c r="B861" s="42"/>
      <c r="C861" s="49"/>
    </row>
    <row r="862" ht="14.25" customHeight="1">
      <c r="A862" s="49"/>
      <c r="B862" s="42"/>
      <c r="C862" s="49"/>
    </row>
    <row r="863" ht="14.25" customHeight="1">
      <c r="A863" s="49"/>
      <c r="B863" s="42"/>
      <c r="C863" s="49"/>
    </row>
    <row r="864" ht="14.25" customHeight="1">
      <c r="A864" s="49"/>
      <c r="B864" s="42"/>
      <c r="C864" s="49"/>
    </row>
    <row r="865" ht="14.25" customHeight="1">
      <c r="A865" s="49"/>
      <c r="B865" s="42"/>
      <c r="C865" s="49"/>
    </row>
    <row r="866" ht="14.25" customHeight="1">
      <c r="A866" s="49"/>
      <c r="B866" s="42"/>
      <c r="C866" s="49"/>
    </row>
    <row r="867" ht="14.25" customHeight="1">
      <c r="A867" s="49"/>
      <c r="B867" s="42"/>
      <c r="C867" s="49"/>
    </row>
    <row r="868" ht="14.25" customHeight="1">
      <c r="A868" s="49"/>
      <c r="B868" s="42"/>
      <c r="C868" s="49"/>
    </row>
    <row r="869" ht="14.25" customHeight="1">
      <c r="A869" s="49"/>
      <c r="B869" s="42"/>
      <c r="C869" s="49"/>
    </row>
    <row r="870" ht="14.25" customHeight="1">
      <c r="A870" s="49"/>
      <c r="B870" s="42"/>
      <c r="C870" s="49"/>
    </row>
    <row r="871" ht="14.25" customHeight="1">
      <c r="A871" s="49"/>
      <c r="B871" s="42"/>
      <c r="C871" s="49"/>
    </row>
    <row r="872" ht="14.25" customHeight="1">
      <c r="A872" s="49"/>
      <c r="B872" s="42"/>
      <c r="C872" s="49"/>
    </row>
    <row r="873" ht="14.25" customHeight="1">
      <c r="A873" s="49"/>
      <c r="B873" s="42"/>
      <c r="C873" s="49"/>
    </row>
    <row r="874" ht="14.25" customHeight="1">
      <c r="A874" s="49"/>
      <c r="B874" s="42"/>
      <c r="C874" s="49"/>
    </row>
    <row r="875" ht="14.25" customHeight="1">
      <c r="A875" s="49"/>
      <c r="B875" s="42"/>
      <c r="C875" s="49"/>
    </row>
    <row r="876" ht="14.25" customHeight="1">
      <c r="A876" s="49"/>
      <c r="B876" s="42"/>
      <c r="C876" s="49"/>
    </row>
    <row r="877" ht="14.25" customHeight="1">
      <c r="A877" s="49"/>
      <c r="B877" s="42"/>
      <c r="C877" s="49"/>
    </row>
    <row r="878" ht="14.25" customHeight="1">
      <c r="A878" s="49"/>
      <c r="B878" s="42"/>
      <c r="C878" s="49"/>
    </row>
    <row r="879" ht="14.25" customHeight="1">
      <c r="A879" s="49"/>
      <c r="B879" s="42"/>
      <c r="C879" s="49"/>
    </row>
    <row r="880" ht="14.25" customHeight="1">
      <c r="A880" s="49"/>
      <c r="B880" s="42"/>
      <c r="C880" s="49"/>
    </row>
    <row r="881" ht="14.25" customHeight="1">
      <c r="A881" s="49"/>
      <c r="B881" s="42"/>
      <c r="C881" s="49"/>
    </row>
    <row r="882" ht="14.25" customHeight="1">
      <c r="A882" s="49"/>
      <c r="B882" s="42"/>
      <c r="C882" s="49"/>
    </row>
    <row r="883" ht="14.25" customHeight="1">
      <c r="A883" s="49"/>
      <c r="B883" s="42"/>
      <c r="C883" s="49"/>
    </row>
    <row r="884" ht="14.25" customHeight="1">
      <c r="A884" s="49"/>
      <c r="B884" s="42"/>
      <c r="C884" s="49"/>
    </row>
    <row r="885" ht="14.25" customHeight="1">
      <c r="A885" s="49"/>
      <c r="B885" s="42"/>
      <c r="C885" s="49"/>
    </row>
    <row r="886" ht="14.25" customHeight="1">
      <c r="A886" s="49"/>
      <c r="B886" s="42"/>
      <c r="C886" s="49"/>
    </row>
    <row r="887" ht="14.25" customHeight="1">
      <c r="A887" s="49"/>
      <c r="B887" s="42"/>
      <c r="C887" s="49"/>
    </row>
    <row r="888" ht="14.25" customHeight="1">
      <c r="A888" s="49"/>
      <c r="B888" s="42"/>
      <c r="C888" s="49"/>
    </row>
    <row r="889" ht="14.25" customHeight="1">
      <c r="A889" s="49"/>
      <c r="B889" s="42"/>
      <c r="C889" s="49"/>
    </row>
    <row r="890" ht="14.25" customHeight="1">
      <c r="A890" s="49"/>
      <c r="B890" s="42"/>
      <c r="C890" s="49"/>
    </row>
    <row r="891" ht="14.25" customHeight="1">
      <c r="A891" s="49"/>
      <c r="B891" s="42"/>
      <c r="C891" s="49"/>
    </row>
    <row r="892" ht="14.25" customHeight="1">
      <c r="A892" s="49"/>
      <c r="B892" s="42"/>
      <c r="C892" s="49"/>
    </row>
    <row r="893" ht="14.25" customHeight="1">
      <c r="A893" s="49"/>
      <c r="B893" s="42"/>
      <c r="C893" s="49"/>
    </row>
    <row r="894" ht="14.25" customHeight="1">
      <c r="A894" s="49"/>
      <c r="B894" s="42"/>
      <c r="C894" s="49"/>
    </row>
    <row r="895" ht="14.25" customHeight="1">
      <c r="A895" s="49"/>
      <c r="B895" s="42"/>
      <c r="C895" s="49"/>
    </row>
    <row r="896" ht="14.25" customHeight="1">
      <c r="A896" s="49"/>
      <c r="B896" s="42"/>
      <c r="C896" s="49"/>
    </row>
    <row r="897" ht="14.25" customHeight="1">
      <c r="A897" s="49"/>
      <c r="B897" s="42"/>
      <c r="C897" s="49"/>
    </row>
    <row r="898" ht="14.25" customHeight="1">
      <c r="A898" s="49"/>
      <c r="B898" s="42"/>
      <c r="C898" s="49"/>
    </row>
    <row r="899" ht="14.25" customHeight="1">
      <c r="A899" s="49"/>
      <c r="B899" s="42"/>
      <c r="C899" s="49"/>
    </row>
    <row r="900" ht="14.25" customHeight="1">
      <c r="A900" s="49"/>
      <c r="B900" s="42"/>
      <c r="C900" s="49"/>
    </row>
    <row r="901" ht="14.25" customHeight="1">
      <c r="A901" s="49"/>
      <c r="B901" s="42"/>
      <c r="C901" s="49"/>
    </row>
    <row r="902" ht="14.25" customHeight="1">
      <c r="A902" s="49"/>
      <c r="B902" s="42"/>
      <c r="C902" s="49"/>
    </row>
    <row r="903" ht="14.25" customHeight="1">
      <c r="A903" s="49"/>
      <c r="B903" s="42"/>
      <c r="C903" s="49"/>
    </row>
    <row r="904" ht="14.25" customHeight="1">
      <c r="A904" s="49"/>
      <c r="B904" s="42"/>
      <c r="C904" s="49"/>
    </row>
    <row r="905" ht="14.25" customHeight="1">
      <c r="A905" s="49"/>
      <c r="B905" s="42"/>
      <c r="C905" s="49"/>
    </row>
    <row r="906" ht="14.25" customHeight="1">
      <c r="A906" s="49"/>
      <c r="B906" s="42"/>
      <c r="C906" s="49"/>
    </row>
    <row r="907" ht="14.25" customHeight="1">
      <c r="A907" s="49"/>
      <c r="B907" s="42"/>
      <c r="C907" s="49"/>
    </row>
    <row r="908" ht="14.25" customHeight="1">
      <c r="A908" s="49"/>
      <c r="B908" s="42"/>
      <c r="C908" s="49"/>
    </row>
    <row r="909" ht="14.25" customHeight="1">
      <c r="A909" s="49"/>
      <c r="B909" s="42"/>
      <c r="C909" s="49"/>
    </row>
    <row r="910" ht="14.25" customHeight="1">
      <c r="A910" s="49"/>
      <c r="B910" s="42"/>
      <c r="C910" s="49"/>
    </row>
    <row r="911" ht="14.25" customHeight="1">
      <c r="A911" s="49"/>
      <c r="B911" s="42"/>
      <c r="C911" s="49"/>
    </row>
    <row r="912" ht="14.25" customHeight="1">
      <c r="A912" s="49"/>
      <c r="B912" s="42"/>
      <c r="C912" s="49"/>
    </row>
    <row r="913" ht="14.25" customHeight="1">
      <c r="A913" s="49"/>
      <c r="B913" s="42"/>
      <c r="C913" s="49"/>
    </row>
    <row r="914" ht="14.25" customHeight="1">
      <c r="A914" s="49"/>
      <c r="B914" s="42"/>
      <c r="C914" s="49"/>
    </row>
    <row r="915" ht="14.25" customHeight="1">
      <c r="A915" s="49"/>
      <c r="B915" s="42"/>
      <c r="C915" s="49"/>
    </row>
    <row r="916" ht="14.25" customHeight="1">
      <c r="A916" s="49"/>
      <c r="B916" s="42"/>
      <c r="C916" s="49"/>
    </row>
    <row r="917" ht="14.25" customHeight="1">
      <c r="A917" s="49"/>
      <c r="B917" s="42"/>
      <c r="C917" s="49"/>
    </row>
    <row r="918" ht="14.25" customHeight="1">
      <c r="A918" s="49"/>
      <c r="B918" s="42"/>
      <c r="C918" s="49"/>
    </row>
    <row r="919" ht="14.25" customHeight="1">
      <c r="A919" s="49"/>
      <c r="B919" s="42"/>
      <c r="C919" s="49"/>
    </row>
    <row r="920" ht="14.25" customHeight="1">
      <c r="A920" s="49"/>
      <c r="B920" s="42"/>
      <c r="C920" s="49"/>
    </row>
    <row r="921" ht="14.25" customHeight="1">
      <c r="A921" s="49"/>
      <c r="B921" s="42"/>
      <c r="C921" s="49"/>
    </row>
    <row r="922" ht="14.25" customHeight="1">
      <c r="A922" s="49"/>
      <c r="B922" s="42"/>
      <c r="C922" s="49"/>
    </row>
    <row r="923" ht="14.25" customHeight="1">
      <c r="A923" s="49"/>
      <c r="B923" s="42"/>
      <c r="C923" s="49"/>
    </row>
    <row r="924" ht="14.25" customHeight="1">
      <c r="A924" s="49"/>
      <c r="B924" s="42"/>
      <c r="C924" s="49"/>
    </row>
    <row r="925" ht="14.25" customHeight="1">
      <c r="A925" s="49"/>
      <c r="B925" s="42"/>
      <c r="C925" s="49"/>
    </row>
    <row r="926" ht="14.25" customHeight="1">
      <c r="A926" s="49"/>
      <c r="B926" s="42"/>
      <c r="C926" s="49"/>
    </row>
    <row r="927" ht="14.25" customHeight="1">
      <c r="A927" s="49"/>
      <c r="B927" s="42"/>
      <c r="C927" s="49"/>
    </row>
    <row r="928" ht="14.25" customHeight="1">
      <c r="A928" s="49"/>
      <c r="B928" s="42"/>
      <c r="C928" s="49"/>
    </row>
    <row r="929" ht="14.25" customHeight="1">
      <c r="A929" s="49"/>
      <c r="B929" s="42"/>
      <c r="C929" s="49"/>
    </row>
    <row r="930" ht="14.25" customHeight="1">
      <c r="A930" s="49"/>
      <c r="B930" s="42"/>
      <c r="C930" s="49"/>
    </row>
    <row r="931" ht="14.25" customHeight="1">
      <c r="A931" s="49"/>
      <c r="B931" s="42"/>
      <c r="C931" s="49"/>
    </row>
    <row r="932" ht="14.25" customHeight="1">
      <c r="A932" s="49"/>
      <c r="B932" s="42"/>
      <c r="C932" s="49"/>
    </row>
    <row r="933" ht="14.25" customHeight="1">
      <c r="A933" s="49"/>
      <c r="B933" s="42"/>
      <c r="C933" s="49"/>
    </row>
    <row r="934" ht="14.25" customHeight="1">
      <c r="A934" s="49"/>
      <c r="B934" s="42"/>
      <c r="C934" s="49"/>
    </row>
    <row r="935" ht="14.25" customHeight="1">
      <c r="A935" s="49"/>
      <c r="B935" s="42"/>
      <c r="C935" s="49"/>
    </row>
    <row r="936" ht="14.25" customHeight="1">
      <c r="A936" s="49"/>
      <c r="B936" s="42"/>
      <c r="C936" s="49"/>
    </row>
    <row r="937" ht="14.25" customHeight="1">
      <c r="A937" s="49"/>
      <c r="B937" s="42"/>
      <c r="C937" s="49"/>
    </row>
    <row r="938" ht="14.25" customHeight="1">
      <c r="A938" s="49"/>
      <c r="B938" s="42"/>
      <c r="C938" s="49"/>
    </row>
    <row r="939" ht="14.25" customHeight="1">
      <c r="A939" s="49"/>
      <c r="B939" s="42"/>
      <c r="C939" s="49"/>
    </row>
    <row r="940" ht="14.25" customHeight="1">
      <c r="A940" s="49"/>
      <c r="B940" s="42"/>
      <c r="C940" s="49"/>
    </row>
    <row r="941" ht="14.25" customHeight="1">
      <c r="A941" s="49"/>
      <c r="B941" s="42"/>
      <c r="C941" s="49"/>
    </row>
    <row r="942" ht="14.25" customHeight="1">
      <c r="A942" s="49"/>
      <c r="B942" s="42"/>
      <c r="C942" s="49"/>
    </row>
    <row r="943" ht="14.25" customHeight="1">
      <c r="A943" s="49"/>
      <c r="B943" s="42"/>
      <c r="C943" s="49"/>
    </row>
    <row r="944" ht="14.25" customHeight="1">
      <c r="A944" s="49"/>
      <c r="B944" s="42"/>
      <c r="C944" s="49"/>
    </row>
    <row r="945" ht="14.25" customHeight="1">
      <c r="A945" s="49"/>
      <c r="B945" s="42"/>
      <c r="C945" s="49"/>
    </row>
    <row r="946" ht="14.25" customHeight="1">
      <c r="A946" s="49"/>
      <c r="B946" s="42"/>
      <c r="C946" s="49"/>
    </row>
    <row r="947" ht="14.25" customHeight="1">
      <c r="A947" s="49"/>
      <c r="B947" s="42"/>
      <c r="C947" s="49"/>
    </row>
    <row r="948" ht="14.25" customHeight="1">
      <c r="A948" s="49"/>
      <c r="B948" s="42"/>
      <c r="C948" s="49"/>
    </row>
    <row r="949" ht="14.25" customHeight="1">
      <c r="A949" s="49"/>
      <c r="B949" s="42"/>
      <c r="C949" s="49"/>
    </row>
    <row r="950" ht="14.25" customHeight="1">
      <c r="A950" s="49"/>
      <c r="B950" s="42"/>
      <c r="C950" s="49"/>
    </row>
    <row r="951" ht="14.25" customHeight="1">
      <c r="A951" s="49"/>
      <c r="B951" s="42"/>
      <c r="C951" s="49"/>
    </row>
    <row r="952" ht="14.25" customHeight="1">
      <c r="A952" s="49"/>
      <c r="B952" s="42"/>
      <c r="C952" s="49"/>
    </row>
    <row r="953" ht="14.25" customHeight="1">
      <c r="A953" s="49"/>
      <c r="B953" s="42"/>
      <c r="C953" s="49"/>
    </row>
    <row r="954" ht="14.25" customHeight="1">
      <c r="A954" s="49"/>
      <c r="B954" s="42"/>
      <c r="C954" s="49"/>
    </row>
    <row r="955" ht="14.25" customHeight="1">
      <c r="A955" s="49"/>
      <c r="B955" s="42"/>
      <c r="C955" s="49"/>
    </row>
    <row r="956" ht="14.25" customHeight="1">
      <c r="A956" s="49"/>
      <c r="B956" s="42"/>
      <c r="C956" s="49"/>
    </row>
    <row r="957" ht="14.25" customHeight="1">
      <c r="A957" s="49"/>
      <c r="B957" s="42"/>
      <c r="C957" s="49"/>
    </row>
    <row r="958" ht="14.25" customHeight="1">
      <c r="A958" s="49"/>
      <c r="B958" s="42"/>
      <c r="C958" s="49"/>
    </row>
    <row r="959" ht="14.25" customHeight="1">
      <c r="A959" s="49"/>
      <c r="B959" s="42"/>
      <c r="C959" s="49"/>
    </row>
    <row r="960" ht="14.25" customHeight="1">
      <c r="A960" s="49"/>
      <c r="B960" s="42"/>
      <c r="C960" s="49"/>
    </row>
    <row r="961" ht="14.25" customHeight="1">
      <c r="A961" s="49"/>
      <c r="B961" s="42"/>
      <c r="C961" s="49"/>
    </row>
    <row r="962" ht="14.25" customHeight="1">
      <c r="A962" s="49"/>
      <c r="B962" s="42"/>
      <c r="C962" s="49"/>
    </row>
    <row r="963" ht="14.25" customHeight="1">
      <c r="A963" s="49"/>
      <c r="B963" s="42"/>
      <c r="C963" s="49"/>
    </row>
    <row r="964" ht="14.25" customHeight="1">
      <c r="A964" s="49"/>
      <c r="B964" s="42"/>
      <c r="C964" s="49"/>
    </row>
    <row r="965" ht="14.25" customHeight="1">
      <c r="A965" s="49"/>
      <c r="B965" s="42"/>
      <c r="C965" s="49"/>
    </row>
    <row r="966" ht="14.25" customHeight="1">
      <c r="A966" s="49"/>
      <c r="B966" s="42"/>
      <c r="C966" s="49"/>
    </row>
    <row r="967" ht="14.25" customHeight="1">
      <c r="A967" s="49"/>
      <c r="B967" s="42"/>
      <c r="C967" s="49"/>
    </row>
    <row r="968" ht="14.25" customHeight="1">
      <c r="A968" s="49"/>
      <c r="B968" s="42"/>
      <c r="C968" s="49"/>
    </row>
    <row r="969" ht="14.25" customHeight="1">
      <c r="A969" s="49"/>
      <c r="B969" s="42"/>
      <c r="C969" s="49"/>
    </row>
    <row r="970" ht="14.25" customHeight="1">
      <c r="A970" s="49"/>
      <c r="B970" s="42"/>
      <c r="C970" s="49"/>
    </row>
    <row r="971" ht="14.25" customHeight="1">
      <c r="A971" s="49"/>
      <c r="B971" s="42"/>
      <c r="C971" s="49"/>
    </row>
    <row r="972" ht="14.25" customHeight="1">
      <c r="A972" s="49"/>
      <c r="B972" s="42"/>
      <c r="C972" s="49"/>
    </row>
    <row r="973" ht="14.25" customHeight="1">
      <c r="A973" s="49"/>
      <c r="B973" s="42"/>
      <c r="C973" s="49"/>
    </row>
    <row r="974" ht="14.25" customHeight="1">
      <c r="A974" s="49"/>
      <c r="B974" s="42"/>
      <c r="C974" s="49"/>
    </row>
    <row r="975" ht="14.25" customHeight="1">
      <c r="A975" s="49"/>
      <c r="B975" s="42"/>
      <c r="C975" s="49"/>
    </row>
    <row r="976" ht="14.25" customHeight="1">
      <c r="A976" s="49"/>
      <c r="B976" s="42"/>
      <c r="C976" s="49"/>
    </row>
    <row r="977" ht="14.25" customHeight="1">
      <c r="A977" s="49"/>
      <c r="B977" s="42"/>
      <c r="C977" s="49"/>
    </row>
    <row r="978" ht="14.25" customHeight="1">
      <c r="A978" s="49"/>
      <c r="B978" s="42"/>
      <c r="C978" s="49"/>
    </row>
    <row r="979" ht="14.25" customHeight="1">
      <c r="A979" s="49"/>
      <c r="B979" s="42"/>
      <c r="C979" s="49"/>
    </row>
    <row r="980" ht="14.25" customHeight="1">
      <c r="A980" s="49"/>
      <c r="B980" s="42"/>
      <c r="C980" s="49"/>
    </row>
    <row r="981" ht="14.25" customHeight="1">
      <c r="A981" s="49"/>
      <c r="B981" s="42"/>
      <c r="C981" s="49"/>
    </row>
    <row r="982" ht="14.25" customHeight="1">
      <c r="A982" s="49"/>
      <c r="B982" s="42"/>
      <c r="C982" s="49"/>
    </row>
    <row r="983" ht="14.25" customHeight="1">
      <c r="A983" s="49"/>
      <c r="B983" s="42"/>
      <c r="C983" s="49"/>
    </row>
    <row r="984" ht="14.25" customHeight="1">
      <c r="A984" s="49"/>
      <c r="B984" s="42"/>
      <c r="C984" s="49"/>
    </row>
    <row r="985" ht="14.25" customHeight="1">
      <c r="A985" s="49"/>
      <c r="B985" s="42"/>
      <c r="C985" s="49"/>
    </row>
    <row r="986" ht="14.25" customHeight="1">
      <c r="A986" s="49"/>
      <c r="B986" s="42"/>
      <c r="C986" s="49"/>
    </row>
    <row r="987" ht="14.25" customHeight="1">
      <c r="A987" s="49"/>
      <c r="B987" s="42"/>
      <c r="C987" s="49"/>
    </row>
    <row r="988" ht="14.25" customHeight="1">
      <c r="A988" s="49"/>
      <c r="B988" s="42"/>
      <c r="C988" s="49"/>
    </row>
    <row r="989" ht="14.25" customHeight="1">
      <c r="A989" s="49"/>
      <c r="B989" s="42"/>
      <c r="C989" s="49"/>
    </row>
    <row r="990" ht="14.25" customHeight="1">
      <c r="A990" s="49"/>
      <c r="B990" s="42"/>
      <c r="C990" s="49"/>
    </row>
    <row r="991" ht="14.25" customHeight="1">
      <c r="A991" s="49"/>
      <c r="B991" s="42"/>
      <c r="C991" s="49"/>
    </row>
    <row r="992" ht="14.25" customHeight="1">
      <c r="A992" s="49"/>
      <c r="B992" s="42"/>
      <c r="C992" s="49"/>
    </row>
    <row r="993" ht="14.25" customHeight="1">
      <c r="A993" s="49"/>
      <c r="B993" s="42"/>
      <c r="C993" s="49"/>
    </row>
    <row r="994" ht="14.25" customHeight="1">
      <c r="A994" s="49"/>
      <c r="B994" s="42"/>
      <c r="C994" s="49"/>
    </row>
    <row r="995" ht="14.25" customHeight="1">
      <c r="A995" s="49"/>
      <c r="B995" s="42"/>
      <c r="C995" s="49"/>
    </row>
    <row r="996" ht="14.25" customHeight="1">
      <c r="A996" s="49"/>
      <c r="B996" s="42"/>
      <c r="C996" s="49"/>
    </row>
    <row r="997" ht="14.25" customHeight="1">
      <c r="A997" s="49"/>
      <c r="B997" s="42"/>
      <c r="C997" s="49"/>
    </row>
    <row r="998" ht="14.25" customHeight="1">
      <c r="A998" s="49"/>
      <c r="B998" s="42"/>
      <c r="C998" s="49"/>
    </row>
    <row r="999" ht="14.25" customHeight="1">
      <c r="A999" s="49"/>
      <c r="B999" s="42"/>
      <c r="C999" s="49"/>
    </row>
    <row r="1000" ht="14.25" customHeight="1">
      <c r="A1000" s="49"/>
      <c r="B1000" s="42"/>
      <c r="C1000" s="49"/>
    </row>
    <row r="1001" ht="14.25" customHeight="1">
      <c r="A1001" s="49"/>
      <c r="B1001" s="42"/>
      <c r="C1001" s="49"/>
    </row>
    <row r="1002" ht="14.25" customHeight="1">
      <c r="A1002" s="49"/>
      <c r="B1002" s="42"/>
      <c r="C1002" s="49"/>
    </row>
    <row r="1003" ht="14.25" customHeight="1">
      <c r="A1003" s="49"/>
      <c r="B1003" s="42"/>
      <c r="C1003" s="49"/>
    </row>
    <row r="1004" ht="14.25" customHeight="1">
      <c r="A1004" s="49"/>
      <c r="B1004" s="42"/>
      <c r="C1004" s="49"/>
    </row>
    <row r="1005" ht="14.25" customHeight="1">
      <c r="A1005" s="49"/>
      <c r="B1005" s="42"/>
      <c r="C1005" s="49"/>
    </row>
    <row r="1006" ht="14.25" customHeight="1">
      <c r="A1006" s="49"/>
      <c r="B1006" s="42"/>
      <c r="C1006" s="49"/>
    </row>
    <row r="1007" ht="14.25" customHeight="1">
      <c r="A1007" s="49"/>
      <c r="B1007" s="42"/>
      <c r="C1007" s="49"/>
    </row>
    <row r="1008" ht="14.25" customHeight="1">
      <c r="A1008" s="49"/>
      <c r="B1008" s="42"/>
      <c r="C1008" s="49"/>
    </row>
    <row r="1009" ht="14.25" customHeight="1">
      <c r="A1009" s="49"/>
      <c r="B1009" s="42"/>
      <c r="C1009" s="49"/>
    </row>
    <row r="1010" ht="14.25" customHeight="1">
      <c r="A1010" s="49"/>
      <c r="B1010" s="42"/>
      <c r="C1010" s="49"/>
    </row>
    <row r="1011" ht="14.25" customHeight="1">
      <c r="A1011" s="49"/>
      <c r="B1011" s="42"/>
      <c r="C1011" s="49"/>
    </row>
    <row r="1012" ht="14.25" customHeight="1">
      <c r="A1012" s="49"/>
      <c r="B1012" s="42"/>
      <c r="C1012" s="49"/>
    </row>
    <row r="1013" ht="14.25" customHeight="1">
      <c r="A1013" s="49"/>
      <c r="B1013" s="42"/>
      <c r="C1013" s="49"/>
    </row>
    <row r="1014" ht="14.25" customHeight="1">
      <c r="A1014" s="49"/>
      <c r="B1014" s="42"/>
      <c r="C1014" s="49"/>
    </row>
    <row r="1015" ht="14.25" customHeight="1">
      <c r="A1015" s="49"/>
      <c r="B1015" s="42"/>
      <c r="C1015" s="49"/>
    </row>
    <row r="1016" ht="14.25" customHeight="1">
      <c r="A1016" s="49"/>
      <c r="B1016" s="42"/>
      <c r="C1016" s="49"/>
    </row>
    <row r="1017" ht="14.25" customHeight="1">
      <c r="A1017" s="49"/>
      <c r="B1017" s="42"/>
      <c r="C1017" s="49"/>
    </row>
    <row r="1018" ht="14.25" customHeight="1">
      <c r="A1018" s="49"/>
      <c r="B1018" s="42"/>
      <c r="C1018" s="49"/>
    </row>
    <row r="1019" ht="14.25" customHeight="1">
      <c r="A1019" s="49"/>
      <c r="B1019" s="42"/>
      <c r="C1019" s="49"/>
    </row>
    <row r="1020" ht="14.25" customHeight="1">
      <c r="A1020" s="49"/>
      <c r="B1020" s="42"/>
      <c r="C1020" s="49"/>
    </row>
    <row r="1021" ht="14.25" customHeight="1">
      <c r="A1021" s="49"/>
      <c r="B1021" s="42"/>
      <c r="C1021" s="49"/>
    </row>
    <row r="1022" ht="14.25" customHeight="1">
      <c r="A1022" s="49"/>
      <c r="B1022" s="42"/>
      <c r="C1022" s="49"/>
    </row>
    <row r="1023" ht="14.25" customHeight="1">
      <c r="A1023" s="49"/>
      <c r="B1023" s="42"/>
      <c r="C1023" s="49"/>
    </row>
    <row r="1024" ht="14.25" customHeight="1">
      <c r="A1024" s="49"/>
      <c r="B1024" s="42"/>
      <c r="C1024" s="49"/>
    </row>
    <row r="1025" ht="14.25" customHeight="1">
      <c r="A1025" s="49"/>
      <c r="B1025" s="42"/>
      <c r="C1025" s="49"/>
    </row>
    <row r="1026" ht="14.25" customHeight="1">
      <c r="A1026" s="49"/>
      <c r="B1026" s="42"/>
      <c r="C1026" s="49"/>
    </row>
    <row r="1027" ht="14.25" customHeight="1">
      <c r="A1027" s="49"/>
      <c r="B1027" s="42"/>
      <c r="C1027" s="49"/>
    </row>
    <row r="1028" ht="14.25" customHeight="1">
      <c r="A1028" s="49"/>
      <c r="B1028" s="42"/>
      <c r="C1028" s="49"/>
    </row>
    <row r="1029" ht="14.25" customHeight="1">
      <c r="A1029" s="49"/>
      <c r="B1029" s="42"/>
      <c r="C1029" s="49"/>
    </row>
    <row r="1030" ht="14.25" customHeight="1">
      <c r="A1030" s="49"/>
      <c r="B1030" s="42"/>
      <c r="C1030" s="49"/>
    </row>
    <row r="1031" ht="14.25" customHeight="1">
      <c r="A1031" s="49"/>
      <c r="B1031" s="42"/>
      <c r="C1031" s="49"/>
    </row>
    <row r="1032" ht="14.25" customHeight="1">
      <c r="A1032" s="49"/>
      <c r="B1032" s="42"/>
      <c r="C1032" s="49"/>
    </row>
    <row r="1033" ht="14.25" customHeight="1">
      <c r="A1033" s="49"/>
      <c r="B1033" s="42"/>
      <c r="C1033" s="49"/>
    </row>
    <row r="1034" ht="14.25" customHeight="1">
      <c r="A1034" s="49"/>
      <c r="B1034" s="42"/>
      <c r="C1034" s="49"/>
    </row>
    <row r="1035" ht="14.25" customHeight="1">
      <c r="A1035" s="49"/>
      <c r="B1035" s="42"/>
      <c r="C1035" s="49"/>
    </row>
    <row r="1036" ht="14.25" customHeight="1">
      <c r="A1036" s="49"/>
      <c r="B1036" s="42"/>
      <c r="C1036" s="49"/>
    </row>
    <row r="1037" ht="14.25" customHeight="1">
      <c r="A1037" s="49"/>
      <c r="B1037" s="42"/>
      <c r="C1037" s="49"/>
    </row>
    <row r="1038" ht="14.25" customHeight="1">
      <c r="A1038" s="49"/>
      <c r="B1038" s="42"/>
      <c r="C1038" s="49"/>
    </row>
    <row r="1039" ht="14.25" customHeight="1">
      <c r="A1039" s="49"/>
      <c r="B1039" s="42"/>
      <c r="C1039" s="49"/>
    </row>
    <row r="1040" ht="14.25" customHeight="1">
      <c r="A1040" s="49"/>
      <c r="B1040" s="42"/>
      <c r="C1040" s="49"/>
    </row>
    <row r="1041" ht="14.25" customHeight="1">
      <c r="A1041" s="49"/>
      <c r="B1041" s="42"/>
      <c r="C1041" s="49"/>
    </row>
    <row r="1042" ht="14.25" customHeight="1">
      <c r="A1042" s="49"/>
      <c r="B1042" s="42"/>
      <c r="C1042" s="49"/>
    </row>
    <row r="1043" ht="14.25" customHeight="1">
      <c r="A1043" s="49"/>
      <c r="B1043" s="42"/>
      <c r="C1043" s="49"/>
    </row>
    <row r="1044" ht="14.25" customHeight="1">
      <c r="A1044" s="49"/>
      <c r="B1044" s="42"/>
      <c r="C1044" s="49"/>
    </row>
    <row r="1045" ht="14.25" customHeight="1">
      <c r="A1045" s="49"/>
      <c r="B1045" s="42"/>
      <c r="C1045" s="49"/>
    </row>
    <row r="1046" ht="14.25" customHeight="1">
      <c r="A1046" s="49"/>
      <c r="B1046" s="42"/>
      <c r="C1046" s="49"/>
    </row>
    <row r="1047" ht="14.25" customHeight="1">
      <c r="A1047" s="49"/>
      <c r="B1047" s="42"/>
      <c r="C1047" s="49"/>
    </row>
    <row r="1048" ht="14.25" customHeight="1">
      <c r="A1048" s="49"/>
      <c r="B1048" s="42"/>
      <c r="C1048" s="49"/>
    </row>
    <row r="1049" ht="14.25" customHeight="1">
      <c r="A1049" s="49"/>
      <c r="B1049" s="42"/>
      <c r="C1049" s="49"/>
    </row>
    <row r="1050" ht="14.25" customHeight="1">
      <c r="A1050" s="49"/>
      <c r="B1050" s="42"/>
      <c r="C1050" s="49"/>
    </row>
    <row r="1051" ht="14.25" customHeight="1">
      <c r="A1051" s="49"/>
      <c r="B1051" s="42"/>
      <c r="C1051" s="49"/>
    </row>
    <row r="1052" ht="14.25" customHeight="1">
      <c r="A1052" s="49"/>
      <c r="B1052" s="42"/>
      <c r="C1052" s="49"/>
    </row>
    <row r="1053" ht="14.25" customHeight="1">
      <c r="A1053" s="49"/>
      <c r="B1053" s="42"/>
      <c r="C1053" s="49"/>
    </row>
    <row r="1054" ht="14.25" customHeight="1">
      <c r="A1054" s="49"/>
      <c r="B1054" s="42"/>
      <c r="C1054" s="49"/>
    </row>
    <row r="1055" ht="14.25" customHeight="1">
      <c r="A1055" s="49"/>
      <c r="B1055" s="42"/>
      <c r="C1055" s="49"/>
    </row>
    <row r="1056" ht="14.25" customHeight="1">
      <c r="A1056" s="49"/>
      <c r="B1056" s="42"/>
      <c r="C1056" s="49"/>
    </row>
    <row r="1057" ht="14.25" customHeight="1">
      <c r="A1057" s="49"/>
      <c r="B1057" s="42"/>
      <c r="C1057" s="49"/>
    </row>
    <row r="1058" ht="14.25" customHeight="1">
      <c r="A1058" s="49"/>
      <c r="B1058" s="42"/>
      <c r="C1058" s="49"/>
    </row>
    <row r="1059" ht="14.25" customHeight="1">
      <c r="A1059" s="49"/>
      <c r="B1059" s="42"/>
      <c r="C1059" s="49"/>
    </row>
    <row r="1060" ht="14.25" customHeight="1">
      <c r="A1060" s="49"/>
      <c r="B1060" s="42"/>
      <c r="C1060" s="49"/>
    </row>
    <row r="1061" ht="14.25" customHeight="1">
      <c r="A1061" s="49"/>
      <c r="B1061" s="42"/>
      <c r="C1061" s="49"/>
    </row>
    <row r="1062" ht="14.25" customHeight="1">
      <c r="A1062" s="49"/>
      <c r="B1062" s="42"/>
      <c r="C1062" s="49"/>
    </row>
    <row r="1063" ht="14.25" customHeight="1">
      <c r="A1063" s="49"/>
      <c r="B1063" s="42"/>
      <c r="C1063" s="49"/>
    </row>
    <row r="1064" ht="14.25" customHeight="1">
      <c r="A1064" s="49"/>
      <c r="B1064" s="42"/>
      <c r="C1064" s="49"/>
    </row>
    <row r="1065" ht="14.25" customHeight="1">
      <c r="A1065" s="49"/>
      <c r="B1065" s="42"/>
      <c r="C1065" s="49"/>
    </row>
    <row r="1066" ht="14.25" customHeight="1">
      <c r="A1066" s="49"/>
      <c r="B1066" s="42"/>
      <c r="C1066" s="49"/>
    </row>
    <row r="1067" ht="14.25" customHeight="1">
      <c r="A1067" s="49"/>
      <c r="B1067" s="42"/>
      <c r="C1067" s="49"/>
    </row>
    <row r="1068" ht="14.25" customHeight="1">
      <c r="A1068" s="49"/>
      <c r="B1068" s="42"/>
      <c r="C1068" s="49"/>
    </row>
    <row r="1069" ht="14.25" customHeight="1">
      <c r="A1069" s="49"/>
      <c r="B1069" s="42"/>
      <c r="C1069" s="49"/>
    </row>
    <row r="1070" ht="14.25" customHeight="1">
      <c r="A1070" s="49"/>
      <c r="B1070" s="42"/>
      <c r="C1070" s="49"/>
    </row>
    <row r="1071" ht="14.25" customHeight="1">
      <c r="A1071" s="49"/>
      <c r="B1071" s="42"/>
      <c r="C1071" s="49"/>
    </row>
    <row r="1072" ht="14.25" customHeight="1">
      <c r="A1072" s="49"/>
      <c r="B1072" s="42"/>
      <c r="C1072" s="49"/>
    </row>
    <row r="1073" ht="14.25" customHeight="1">
      <c r="A1073" s="49"/>
      <c r="B1073" s="42"/>
      <c r="C1073" s="49"/>
    </row>
    <row r="1074" ht="14.25" customHeight="1">
      <c r="A1074" s="49"/>
      <c r="B1074" s="42"/>
      <c r="C1074" s="49"/>
    </row>
    <row r="1075" ht="14.25" customHeight="1">
      <c r="A1075" s="49"/>
      <c r="B1075" s="42"/>
      <c r="C1075" s="49"/>
    </row>
    <row r="1076" ht="14.25" customHeight="1">
      <c r="A1076" s="49"/>
      <c r="B1076" s="42"/>
      <c r="C1076" s="49"/>
    </row>
    <row r="1077" ht="14.25" customHeight="1">
      <c r="A1077" s="49"/>
      <c r="B1077" s="42"/>
      <c r="C1077" s="49"/>
    </row>
    <row r="1078" ht="14.25" customHeight="1">
      <c r="A1078" s="49"/>
      <c r="B1078" s="42"/>
      <c r="C1078" s="49"/>
    </row>
    <row r="1079" ht="14.25" customHeight="1">
      <c r="A1079" s="49"/>
      <c r="B1079" s="42"/>
      <c r="C1079" s="49"/>
    </row>
    <row r="1080" ht="14.25" customHeight="1">
      <c r="A1080" s="49"/>
      <c r="B1080" s="42"/>
      <c r="C1080" s="49"/>
    </row>
    <row r="1081" ht="14.25" customHeight="1">
      <c r="A1081" s="49"/>
      <c r="B1081" s="42"/>
      <c r="C1081" s="49"/>
    </row>
    <row r="1082" ht="14.25" customHeight="1">
      <c r="A1082" s="49"/>
      <c r="B1082" s="42"/>
      <c r="C1082" s="49"/>
    </row>
    <row r="1083" ht="14.25" customHeight="1">
      <c r="A1083" s="49"/>
      <c r="B1083" s="42"/>
      <c r="C1083" s="49"/>
    </row>
    <row r="1084" ht="14.25" customHeight="1">
      <c r="A1084" s="49"/>
      <c r="B1084" s="42"/>
      <c r="C1084" s="49"/>
    </row>
    <row r="1085" ht="14.25" customHeight="1">
      <c r="A1085" s="49"/>
      <c r="B1085" s="42"/>
      <c r="C1085" s="49"/>
    </row>
    <row r="1086" ht="14.25" customHeight="1">
      <c r="A1086" s="49"/>
      <c r="B1086" s="42"/>
      <c r="C1086" s="49"/>
    </row>
    <row r="1087" ht="14.25" customHeight="1">
      <c r="A1087" s="49"/>
      <c r="B1087" s="42"/>
      <c r="C1087" s="49"/>
    </row>
    <row r="1088" ht="14.25" customHeight="1">
      <c r="A1088" s="49"/>
      <c r="B1088" s="42"/>
      <c r="C1088" s="49"/>
    </row>
    <row r="1089" ht="14.25" customHeight="1">
      <c r="A1089" s="49"/>
      <c r="B1089" s="42"/>
      <c r="C1089" s="49"/>
    </row>
    <row r="1090" ht="14.25" customHeight="1">
      <c r="A1090" s="49"/>
      <c r="B1090" s="42"/>
      <c r="C1090" s="49"/>
    </row>
    <row r="1091" ht="14.25" customHeight="1">
      <c r="A1091" s="49"/>
      <c r="B1091" s="42"/>
      <c r="C1091" s="49"/>
    </row>
    <row r="1092" ht="14.25" customHeight="1">
      <c r="A1092" s="49"/>
      <c r="B1092" s="42"/>
      <c r="C1092" s="49"/>
    </row>
    <row r="1093" ht="14.25" customHeight="1">
      <c r="A1093" s="49"/>
      <c r="B1093" s="42"/>
      <c r="C1093" s="49"/>
    </row>
    <row r="1094" ht="14.25" customHeight="1">
      <c r="A1094" s="49"/>
      <c r="B1094" s="42"/>
      <c r="C1094" s="49"/>
    </row>
    <row r="1095" ht="14.25" customHeight="1">
      <c r="A1095" s="49"/>
      <c r="B1095" s="42"/>
      <c r="C1095" s="49"/>
    </row>
    <row r="1096" ht="14.25" customHeight="1">
      <c r="A1096" s="49"/>
      <c r="B1096" s="42"/>
      <c r="C1096" s="49"/>
    </row>
    <row r="1097" ht="14.25" customHeight="1">
      <c r="A1097" s="49"/>
      <c r="B1097" s="42"/>
      <c r="C1097" s="49"/>
    </row>
    <row r="1098" ht="14.25" customHeight="1">
      <c r="A1098" s="49"/>
      <c r="B1098" s="42"/>
      <c r="C1098" s="49"/>
    </row>
    <row r="1099" ht="14.25" customHeight="1">
      <c r="A1099" s="49"/>
      <c r="B1099" s="42"/>
      <c r="C1099" s="49"/>
    </row>
    <row r="1100" ht="14.25" customHeight="1">
      <c r="A1100" s="49"/>
      <c r="B1100" s="42"/>
      <c r="C1100" s="49"/>
    </row>
    <row r="1101" ht="14.25" customHeight="1">
      <c r="A1101" s="49"/>
      <c r="B1101" s="42"/>
      <c r="C1101" s="49"/>
    </row>
    <row r="1102" ht="14.25" customHeight="1">
      <c r="A1102" s="49"/>
      <c r="B1102" s="42"/>
      <c r="C1102" s="49"/>
    </row>
    <row r="1103" ht="14.25" customHeight="1">
      <c r="A1103" s="49"/>
      <c r="B1103" s="42"/>
      <c r="C1103" s="49"/>
    </row>
    <row r="1104" ht="14.25" customHeight="1">
      <c r="A1104" s="49"/>
      <c r="B1104" s="42"/>
      <c r="C1104" s="49"/>
    </row>
    <row r="1105" ht="14.25" customHeight="1">
      <c r="A1105" s="49"/>
      <c r="B1105" s="42"/>
      <c r="C1105" s="49"/>
    </row>
    <row r="1106" ht="14.25" customHeight="1">
      <c r="A1106" s="49"/>
      <c r="B1106" s="42"/>
      <c r="C1106" s="49"/>
    </row>
    <row r="1107" ht="14.25" customHeight="1">
      <c r="A1107" s="49"/>
      <c r="B1107" s="42"/>
      <c r="C1107" s="49"/>
    </row>
    <row r="1108" ht="14.25" customHeight="1">
      <c r="A1108" s="49"/>
      <c r="B1108" s="42"/>
      <c r="C1108" s="49"/>
    </row>
    <row r="1109" ht="14.25" customHeight="1">
      <c r="A1109" s="49"/>
      <c r="B1109" s="42"/>
      <c r="C1109" s="49"/>
    </row>
  </sheetData>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86"/>
    <col customWidth="1" min="2" max="2" width="100.43"/>
    <col customWidth="1" min="3" max="3" width="39.86"/>
  </cols>
  <sheetData>
    <row r="2">
      <c r="A2" s="50" t="s">
        <v>77</v>
      </c>
      <c r="B2" s="4" t="s">
        <v>78</v>
      </c>
      <c r="C2" s="50" t="s">
        <v>296</v>
      </c>
    </row>
    <row r="3">
      <c r="A3" s="51" t="s">
        <v>297</v>
      </c>
      <c r="B3" s="4" t="s">
        <v>71</v>
      </c>
      <c r="C3" s="50" t="s">
        <v>298</v>
      </c>
    </row>
    <row r="4">
      <c r="A4" s="50" t="s">
        <v>38</v>
      </c>
      <c r="B4" s="4" t="s">
        <v>39</v>
      </c>
      <c r="C4" s="50" t="s">
        <v>299</v>
      </c>
    </row>
    <row r="5">
      <c r="A5" s="50" t="s">
        <v>300</v>
      </c>
      <c r="B5" s="50" t="s">
        <v>301</v>
      </c>
    </row>
    <row r="6">
      <c r="A6" s="50" t="s">
        <v>120</v>
      </c>
      <c r="B6" s="16" t="s">
        <v>121</v>
      </c>
      <c r="C6" s="50" t="s">
        <v>302</v>
      </c>
    </row>
    <row r="7">
      <c r="A7" s="50" t="s">
        <v>58</v>
      </c>
      <c r="B7" s="4" t="s">
        <v>59</v>
      </c>
      <c r="C7" s="50" t="s">
        <v>303</v>
      </c>
    </row>
    <row r="8">
      <c r="A8" s="50" t="s">
        <v>56</v>
      </c>
      <c r="B8" s="4" t="s">
        <v>57</v>
      </c>
    </row>
    <row r="9">
      <c r="A9" s="50" t="s">
        <v>40</v>
      </c>
    </row>
    <row r="10">
      <c r="A10" s="50" t="s">
        <v>118</v>
      </c>
    </row>
    <row r="11">
      <c r="A11" s="50" t="s">
        <v>30</v>
      </c>
      <c r="B11" s="50" t="s">
        <v>304</v>
      </c>
    </row>
    <row r="12">
      <c r="A12" s="50" t="s">
        <v>28</v>
      </c>
      <c r="B12" s="50" t="s">
        <v>305</v>
      </c>
    </row>
    <row r="13">
      <c r="A13" s="50" t="s">
        <v>42</v>
      </c>
      <c r="B13" s="50" t="s">
        <v>306</v>
      </c>
    </row>
    <row r="14">
      <c r="A14" s="50" t="s">
        <v>9</v>
      </c>
      <c r="B14" s="50" t="s">
        <v>307</v>
      </c>
    </row>
    <row r="15">
      <c r="A15" s="50" t="s">
        <v>308</v>
      </c>
      <c r="B15" s="50" t="s">
        <v>309</v>
      </c>
    </row>
    <row r="16">
      <c r="A16" s="50" t="s">
        <v>61</v>
      </c>
      <c r="B16" s="50" t="s">
        <v>310</v>
      </c>
    </row>
    <row r="17">
      <c r="A17" s="50" t="s">
        <v>73</v>
      </c>
      <c r="B17" s="50" t="s">
        <v>311</v>
      </c>
    </row>
    <row r="18">
      <c r="A18" s="50" t="s">
        <v>312</v>
      </c>
      <c r="B18" s="50" t="s">
        <v>313</v>
      </c>
    </row>
    <row r="19">
      <c r="A19" s="50" t="s">
        <v>146</v>
      </c>
      <c r="B19" s="50" t="s">
        <v>314</v>
      </c>
    </row>
    <row r="20">
      <c r="A20" s="50" t="s">
        <v>22</v>
      </c>
      <c r="B20" s="50" t="s">
        <v>315</v>
      </c>
    </row>
    <row r="21">
      <c r="A21" s="50" t="s">
        <v>110</v>
      </c>
      <c r="B21" s="9" t="s">
        <v>316</v>
      </c>
    </row>
    <row r="22">
      <c r="A22" s="50" t="s">
        <v>122</v>
      </c>
      <c r="B22" s="50" t="s">
        <v>317</v>
      </c>
    </row>
    <row r="23">
      <c r="A23" s="50" t="s">
        <v>150</v>
      </c>
      <c r="B23" s="50" t="s">
        <v>318</v>
      </c>
    </row>
    <row r="24">
      <c r="A24" s="50" t="s">
        <v>5</v>
      </c>
      <c r="B24" s="9" t="s">
        <v>319</v>
      </c>
    </row>
    <row r="25">
      <c r="A25" s="50" t="s">
        <v>188</v>
      </c>
      <c r="B25" s="4" t="s">
        <v>33</v>
      </c>
    </row>
    <row r="26">
      <c r="A26" s="50" t="s">
        <v>20</v>
      </c>
      <c r="B26" s="52" t="s">
        <v>21</v>
      </c>
    </row>
    <row r="27">
      <c r="A27" s="50" t="s">
        <v>26</v>
      </c>
      <c r="B27" s="4" t="s">
        <v>27</v>
      </c>
    </row>
    <row r="28">
      <c r="A28" s="50" t="s">
        <v>54</v>
      </c>
      <c r="B28" s="50" t="s">
        <v>320</v>
      </c>
    </row>
    <row r="29">
      <c r="A29" s="50" t="s">
        <v>79</v>
      </c>
      <c r="B29" s="50" t="s">
        <v>321</v>
      </c>
    </row>
    <row r="30">
      <c r="A30" s="50" t="s">
        <v>83</v>
      </c>
      <c r="B30" s="4" t="s">
        <v>84</v>
      </c>
    </row>
    <row r="31">
      <c r="A31" s="50" t="s">
        <v>89</v>
      </c>
      <c r="B31" s="4" t="s">
        <v>90</v>
      </c>
    </row>
    <row r="32">
      <c r="A32" s="50" t="s">
        <v>108</v>
      </c>
      <c r="B32" s="50" t="s">
        <v>322</v>
      </c>
    </row>
    <row r="33">
      <c r="A33" s="50" t="s">
        <v>114</v>
      </c>
      <c r="B33" s="15" t="s">
        <v>323</v>
      </c>
    </row>
    <row r="34">
      <c r="A34" s="50" t="s">
        <v>116</v>
      </c>
      <c r="B34" s="15" t="s">
        <v>117</v>
      </c>
    </row>
    <row r="35">
      <c r="A35" s="50" t="s">
        <v>128</v>
      </c>
      <c r="B35" s="50" t="s">
        <v>324</v>
      </c>
    </row>
    <row r="36">
      <c r="A36" s="50" t="s">
        <v>48</v>
      </c>
      <c r="B36" s="50" t="s">
        <v>325</v>
      </c>
    </row>
    <row r="37">
      <c r="A37" s="50" t="s">
        <v>102</v>
      </c>
      <c r="B37" s="50" t="s">
        <v>326</v>
      </c>
    </row>
    <row r="38">
      <c r="A38" s="50" t="s">
        <v>104</v>
      </c>
      <c r="B38" s="45" t="s">
        <v>327</v>
      </c>
    </row>
    <row r="39">
      <c r="A39" s="50" t="s">
        <v>134</v>
      </c>
      <c r="B39" s="50" t="s">
        <v>328</v>
      </c>
    </row>
    <row r="40">
      <c r="A40" s="50" t="s">
        <v>136</v>
      </c>
      <c r="B40" s="50" t="s">
        <v>329</v>
      </c>
    </row>
    <row r="41">
      <c r="A41" s="50" t="s">
        <v>142</v>
      </c>
      <c r="B41" s="50" t="s">
        <v>330</v>
      </c>
    </row>
    <row r="42">
      <c r="A42" s="50" t="s">
        <v>138</v>
      </c>
      <c r="B42" s="50" t="s">
        <v>331</v>
      </c>
    </row>
    <row r="43">
      <c r="A43" s="50" t="s">
        <v>140</v>
      </c>
      <c r="B43" s="50" t="s">
        <v>332</v>
      </c>
    </row>
    <row r="44">
      <c r="A44" s="50" t="s">
        <v>113</v>
      </c>
      <c r="B44" s="50" t="s">
        <v>333</v>
      </c>
    </row>
    <row r="45">
      <c r="A45" s="50" t="s">
        <v>16</v>
      </c>
      <c r="B45" s="4" t="s">
        <v>17</v>
      </c>
      <c r="C45" s="50" t="s">
        <v>334</v>
      </c>
    </row>
    <row r="46">
      <c r="A46" s="50" t="s">
        <v>70</v>
      </c>
      <c r="B46" s="4" t="s">
        <v>71</v>
      </c>
    </row>
    <row r="47">
      <c r="A47" s="50" t="s">
        <v>68</v>
      </c>
      <c r="B47" s="50" t="s">
        <v>335</v>
      </c>
    </row>
    <row r="48">
      <c r="A48" s="50" t="s">
        <v>87</v>
      </c>
      <c r="B48" s="4" t="s">
        <v>88</v>
      </c>
    </row>
    <row r="49">
      <c r="A49" s="50" t="s">
        <v>336</v>
      </c>
      <c r="B49" s="50" t="s">
        <v>337</v>
      </c>
    </row>
    <row r="50">
      <c r="A50" s="50" t="s">
        <v>18</v>
      </c>
      <c r="B50" s="4" t="s">
        <v>19</v>
      </c>
    </row>
    <row r="51">
      <c r="A51" s="50" t="s">
        <v>81</v>
      </c>
      <c r="B51" s="4" t="s">
        <v>82</v>
      </c>
      <c r="C51" s="50" t="s">
        <v>338</v>
      </c>
    </row>
    <row r="52">
      <c r="A52" s="50" t="s">
        <v>106</v>
      </c>
      <c r="B52" s="4" t="s">
        <v>107</v>
      </c>
      <c r="C52" s="50" t="s">
        <v>339</v>
      </c>
    </row>
    <row r="53">
      <c r="A53" s="50" t="s">
        <v>14</v>
      </c>
      <c r="B53" s="4" t="s">
        <v>15</v>
      </c>
    </row>
    <row r="54">
      <c r="A54" s="50" t="s">
        <v>12</v>
      </c>
      <c r="B54" s="50" t="s">
        <v>340</v>
      </c>
    </row>
    <row r="55">
      <c r="A55" s="50" t="s">
        <v>341</v>
      </c>
      <c r="B55" s="4" t="s">
        <v>25</v>
      </c>
      <c r="C55" s="50" t="s">
        <v>342</v>
      </c>
    </row>
    <row r="56">
      <c r="A56" s="50" t="s">
        <v>343</v>
      </c>
      <c r="B56" s="4" t="s">
        <v>149</v>
      </c>
      <c r="C56" s="50" t="s">
        <v>344</v>
      </c>
    </row>
    <row r="57">
      <c r="A57" s="50" t="s">
        <v>345</v>
      </c>
      <c r="B57" s="4" t="s">
        <v>4</v>
      </c>
      <c r="C57" s="50" t="s">
        <v>346</v>
      </c>
    </row>
    <row r="58">
      <c r="A58" s="50" t="s">
        <v>124</v>
      </c>
      <c r="B58" s="4" t="s">
        <v>125</v>
      </c>
      <c r="C58" s="50" t="s">
        <v>347</v>
      </c>
    </row>
    <row r="59">
      <c r="A59" s="50" t="s">
        <v>126</v>
      </c>
      <c r="B59" s="50" t="s">
        <v>348</v>
      </c>
    </row>
    <row r="60">
      <c r="A60" s="50" t="s">
        <v>91</v>
      </c>
      <c r="B60" s="4" t="s">
        <v>92</v>
      </c>
    </row>
    <row r="61">
      <c r="A61" s="50" t="s">
        <v>96</v>
      </c>
      <c r="B61" s="15" t="s">
        <v>349</v>
      </c>
    </row>
    <row r="62">
      <c r="A62" s="50" t="s">
        <v>93</v>
      </c>
      <c r="B62" s="4" t="s">
        <v>97</v>
      </c>
    </row>
    <row r="63">
      <c r="A63" s="50" t="s">
        <v>94</v>
      </c>
      <c r="B63" s="15" t="s">
        <v>95</v>
      </c>
    </row>
    <row r="64">
      <c r="A64" s="50" t="s">
        <v>85</v>
      </c>
      <c r="B64" s="4" t="s">
        <v>86</v>
      </c>
    </row>
    <row r="65">
      <c r="A65" s="50" t="s">
        <v>130</v>
      </c>
      <c r="B65" s="4" t="s">
        <v>131</v>
      </c>
      <c r="C65" s="50" t="s">
        <v>350</v>
      </c>
    </row>
    <row r="66">
      <c r="A66" s="50" t="s">
        <v>46</v>
      </c>
      <c r="B66" s="4" t="s">
        <v>47</v>
      </c>
      <c r="C66" s="50" t="s">
        <v>351</v>
      </c>
    </row>
    <row r="67">
      <c r="A67" s="50" t="s">
        <v>98</v>
      </c>
      <c r="B67" s="4" t="s">
        <v>99</v>
      </c>
      <c r="C67" s="50" t="s">
        <v>352</v>
      </c>
    </row>
    <row r="68">
      <c r="A68" s="50" t="s">
        <v>100</v>
      </c>
      <c r="B68" s="15" t="s">
        <v>101</v>
      </c>
    </row>
    <row r="69">
      <c r="A69" s="50" t="s">
        <v>75</v>
      </c>
      <c r="B69" s="4" t="s">
        <v>76</v>
      </c>
      <c r="C69" s="50" t="s">
        <v>353</v>
      </c>
    </row>
    <row r="70">
      <c r="A70" s="50" t="s">
        <v>7</v>
      </c>
      <c r="B70" s="4" t="s">
        <v>8</v>
      </c>
      <c r="C70" s="50" t="s">
        <v>354</v>
      </c>
    </row>
    <row r="71">
      <c r="A71" s="50" t="s">
        <v>355</v>
      </c>
      <c r="B71" s="4" t="s">
        <v>145</v>
      </c>
      <c r="C71" s="50" t="s">
        <v>356</v>
      </c>
    </row>
    <row r="72">
      <c r="A72" s="50" t="s">
        <v>50</v>
      </c>
      <c r="B72" s="16" t="s">
        <v>51</v>
      </c>
      <c r="C72" s="50" t="s">
        <v>357</v>
      </c>
    </row>
    <row r="73">
      <c r="A73" s="50" t="s">
        <v>132</v>
      </c>
      <c r="B73" s="4" t="s">
        <v>133</v>
      </c>
      <c r="C73" s="50" t="s">
        <v>358</v>
      </c>
    </row>
    <row r="74">
      <c r="A74" s="50" t="s">
        <v>52</v>
      </c>
      <c r="B74" s="4" t="s">
        <v>53</v>
      </c>
      <c r="C74" s="50" t="s">
        <v>359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