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6" i="1"/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" i="1"/>
  <c r="K5" i="1"/>
  <c r="K4" i="1"/>
  <c r="L4" i="1"/>
  <c r="M4" i="1"/>
  <c r="N4" i="1"/>
  <c r="O4" i="1"/>
</calcChain>
</file>

<file path=xl/sharedStrings.xml><?xml version="1.0" encoding="utf-8"?>
<sst xmlns="http://schemas.openxmlformats.org/spreadsheetml/2006/main" count="103" uniqueCount="87">
  <si>
    <t xml:space="preserve">P6.0/CB0/A0 </t>
  </si>
  <si>
    <t xml:space="preserve">P6.1/CB1/A1 </t>
  </si>
  <si>
    <t xml:space="preserve">P6.2/CB2/A2 </t>
  </si>
  <si>
    <t xml:space="preserve">P6.3/CB3/A3 </t>
  </si>
  <si>
    <t xml:space="preserve">P5.0/A8/VeREF+ </t>
  </si>
  <si>
    <t>P5.1/A9/VeREF-</t>
  </si>
  <si>
    <t>AVCC1</t>
  </si>
  <si>
    <t xml:space="preserve">P5.4/XIN </t>
  </si>
  <si>
    <t xml:space="preserve">P5.5/XOUT </t>
  </si>
  <si>
    <t>AVSS1</t>
  </si>
  <si>
    <t>DVCC1</t>
  </si>
  <si>
    <t>DVSS1</t>
  </si>
  <si>
    <t xml:space="preserve">VCORE </t>
  </si>
  <si>
    <t xml:space="preserve">P1.0/TA0CLK/ACLK </t>
  </si>
  <si>
    <t xml:space="preserve">P1.1/TA0.0 </t>
  </si>
  <si>
    <t xml:space="preserve">P1.2/TA0.1 </t>
  </si>
  <si>
    <t xml:space="preserve">P1.3/TA0.2 </t>
  </si>
  <si>
    <t xml:space="preserve">P1.4/TA0.3 </t>
  </si>
  <si>
    <t xml:space="preserve">P1.5/TA0.4 </t>
  </si>
  <si>
    <t xml:space="preserve">P1.6/TA1CLK/CBOUT </t>
  </si>
  <si>
    <t xml:space="preserve">P1.7/TA1.0 </t>
  </si>
  <si>
    <t xml:space="preserve">P2.0/TA1.1 </t>
  </si>
  <si>
    <t xml:space="preserve">PJ.0/TDO </t>
  </si>
  <si>
    <t xml:space="preserve">PJ.1/TDI/TCLK </t>
  </si>
  <si>
    <t>P4.7/PM_NONE</t>
  </si>
  <si>
    <t>P4.6/PM_NONE</t>
  </si>
  <si>
    <t>P4.5/PM_UCA1RXD/PM_UCA1SOMI</t>
  </si>
  <si>
    <t>P4.4/PM_UCA1TXD/PM_UCA1SIMO</t>
  </si>
  <si>
    <t>P4.3/PM_UCB1CLK/PM_UCA1STE</t>
  </si>
  <si>
    <t>P4.2/PM_UCB1SOMI/PM_UCB1SCL</t>
  </si>
  <si>
    <t>P4.1/PM_UCB1SIMO/PM_UCB1SDA</t>
  </si>
  <si>
    <t>P4.0/PM_UCB1STE/PM_UCA1CLK</t>
  </si>
  <si>
    <t>DVCC2</t>
  </si>
  <si>
    <t>DVSS2</t>
  </si>
  <si>
    <t>PJ.3/TCK</t>
  </si>
  <si>
    <t xml:space="preserve">PJ.2/TMS </t>
  </si>
  <si>
    <t>~RST/NMI/SBWTDIO</t>
  </si>
  <si>
    <t>TEST/SBWTCK</t>
  </si>
  <si>
    <t>P5.3/XT2OUT</t>
  </si>
  <si>
    <t>P5.2/XT2IN</t>
  </si>
  <si>
    <t>AVSS2</t>
  </si>
  <si>
    <t>NC</t>
  </si>
  <si>
    <t>LDOO</t>
  </si>
  <si>
    <t>LDOI</t>
  </si>
  <si>
    <t>PU.1</t>
  </si>
  <si>
    <t>PU.0</t>
  </si>
  <si>
    <t xml:space="preserve">VSSU </t>
  </si>
  <si>
    <t>MCU</t>
  </si>
  <si>
    <t>Pin</t>
  </si>
  <si>
    <t>Description</t>
  </si>
  <si>
    <t>Function</t>
  </si>
  <si>
    <t>POUT_INIT</t>
  </si>
  <si>
    <t>PSEL_INIT</t>
  </si>
  <si>
    <t>PDIR_INIT</t>
  </si>
  <si>
    <t>Note</t>
  </si>
  <si>
    <t>X</t>
  </si>
  <si>
    <t>32.768kHz XTAL</t>
  </si>
  <si>
    <t>VSIG1</t>
  </si>
  <si>
    <t>VSIG2</t>
  </si>
  <si>
    <t>RXMIMO</t>
  </si>
  <si>
    <t>CORROUTI</t>
  </si>
  <si>
    <t>CORROUTQ</t>
  </si>
  <si>
    <t>SSUM</t>
  </si>
  <si>
    <t>XIN</t>
  </si>
  <si>
    <t>XOUT</t>
  </si>
  <si>
    <t>Port</t>
  </si>
  <si>
    <t>Bit</t>
  </si>
  <si>
    <t>J</t>
  </si>
  <si>
    <t>U</t>
  </si>
  <si>
    <t>CORR_CHIPQ</t>
  </si>
  <si>
    <t>CORR_CHIPI</t>
  </si>
  <si>
    <t>CORR_RST</t>
  </si>
  <si>
    <t>TX1</t>
  </si>
  <si>
    <t>TX2</t>
  </si>
  <si>
    <t>CREF</t>
  </si>
  <si>
    <t>COUT</t>
  </si>
  <si>
    <t>COMP_PWR</t>
  </si>
  <si>
    <t>MIMO_SDN</t>
  </si>
  <si>
    <t>CORR_SDN</t>
  </si>
  <si>
    <t>SUM_SDN</t>
  </si>
  <si>
    <t>SW0</t>
  </si>
  <si>
    <t>SW1</t>
  </si>
  <si>
    <t>VCOM_PWR</t>
  </si>
  <si>
    <t>LED</t>
  </si>
  <si>
    <t>DBG</t>
  </si>
  <si>
    <t>MCU=MSP430F5310</t>
  </si>
  <si>
    <t>VER=1.0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</si>
</sst>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I51" totalsRowShown="0" headerRowDxfId="3">
  <autoFilter ref="A3:I51"/>
  <sortState ref="A4:I51">
    <sortCondition ref="B3:B51"/>
  </sortState>
  <tableColumns count="9">
    <tableColumn id="1" name="Pin" dataDxfId="2"/>
    <tableColumn id="8" name="Port" dataDxfId="1"/>
    <tableColumn id="9" name="Bit" dataDxfId="0"/>
    <tableColumn id="2" name="Description"/>
    <tableColumn id="3" name="Note"/>
    <tableColumn id="4" name="Function"/>
    <tableColumn id="5" name="PDIR_INIT"/>
    <tableColumn id="6" name="PSEL_INIT"/>
    <tableColumn id="7" name="POUT_INIT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topLeftCell="E6" workbookViewId="0">
      <selection activeCell="K9" sqref="K9"/>
    </sheetView>
  </sheetViews>
  <sheetFormatPr defaultRowHeight="15" x14ac:dyDescent="0.25"/>
  <cols>
    <col min="3" max="3" width="9.7109375" bestFit="1" customWidth="1"/>
    <col min="4" max="4" width="32.5703125" bestFit="1" customWidth="1"/>
    <col min="5" max="5" width="23.28515625" customWidth="1"/>
    <col min="6" max="6" width="17.5703125" customWidth="1"/>
    <col min="7" max="7" width="11.85546875" customWidth="1"/>
    <col min="8" max="8" width="11.7109375" customWidth="1"/>
    <col min="9" max="9" width="12.7109375" customWidth="1"/>
    <col min="10" max="10" width="5.140625" customWidth="1"/>
    <col min="11" max="11" width="28.85546875" bestFit="1" customWidth="1"/>
    <col min="12" max="12" width="32.7109375" bestFit="1" customWidth="1"/>
    <col min="13" max="13" width="31.7109375" bestFit="1" customWidth="1"/>
    <col min="14" max="14" width="33.42578125" bestFit="1" customWidth="1"/>
    <col min="15" max="15" width="30" bestFit="1" customWidth="1"/>
  </cols>
  <sheetData>
    <row r="1" spans="1:15" x14ac:dyDescent="0.25">
      <c r="A1" t="s">
        <v>47</v>
      </c>
      <c r="C1" s="5">
        <v>41286</v>
      </c>
      <c r="D1" t="s">
        <v>85</v>
      </c>
      <c r="E1" t="s">
        <v>86</v>
      </c>
    </row>
    <row r="3" spans="1:15" x14ac:dyDescent="0.25">
      <c r="A3" s="1" t="s">
        <v>48</v>
      </c>
      <c r="B3" s="1" t="s">
        <v>65</v>
      </c>
      <c r="C3" s="1" t="s">
        <v>66</v>
      </c>
      <c r="D3" s="1" t="s">
        <v>49</v>
      </c>
      <c r="E3" s="1" t="s">
        <v>54</v>
      </c>
      <c r="F3" s="2" t="s">
        <v>50</v>
      </c>
      <c r="G3" s="2" t="s">
        <v>53</v>
      </c>
      <c r="H3" s="2" t="s">
        <v>52</v>
      </c>
      <c r="I3" s="2" t="s">
        <v>51</v>
      </c>
    </row>
    <row r="4" spans="1:15" x14ac:dyDescent="0.25">
      <c r="A4" s="3">
        <v>14</v>
      </c>
      <c r="B4" s="3">
        <v>1</v>
      </c>
      <c r="C4" s="3">
        <v>0</v>
      </c>
      <c r="D4" t="s">
        <v>13</v>
      </c>
      <c r="F4" s="3"/>
      <c r="G4" s="3"/>
      <c r="H4" s="3"/>
      <c r="I4" s="3"/>
      <c r="K4" t="str">
        <f>IF(ISTEXT(Table1[[#This Row],[Function]]), CONCATENATE("#DEFINE ", Table1[[#This Row],[Function]], "_BIT ", Table1[[#This Row],[Bit]]), "")</f>
        <v/>
      </c>
      <c r="L4" t="str">
        <f>IF(ISTEXT(Table1[[#This Row],[Function]]),CONCATENATE("#DEFINE  PDIR_",Table1[[#This Row],[Function]]," P",Table1[[#This Row],[Port]],"DIR"), "")</f>
        <v/>
      </c>
      <c r="M4" t="str">
        <f>IF(ISTEXT(Table1[[#This Row],[Function]]),CONCATENATE("#DEFINE  PSEL_",Table1[[#This Row],[Function]]," P",Table1[[#This Row],[Port]],"SEL"), "")</f>
        <v/>
      </c>
      <c r="N4" t="str">
        <f>IF(ISTEXT(Table1[[#This Row],[Function]]),CONCATENATE("#DEFINE  POUT_",Table1[[#This Row],[Function]]," P",Table1[[#This Row],[Port]],"OUT"), "")</f>
        <v/>
      </c>
      <c r="O4" t="str">
        <f>IF(ISTEXT(Table1[[#This Row],[Function]]),CONCATENATE("#DEFINE  PIN_",Table1[[#This Row],[Function]]," P",Table1[[#This Row],[Port]],"IN"), "")</f>
        <v/>
      </c>
    </row>
    <row r="5" spans="1:15" x14ac:dyDescent="0.25">
      <c r="A5" s="3">
        <v>15</v>
      </c>
      <c r="B5" s="3">
        <v>1</v>
      </c>
      <c r="C5" s="3">
        <v>1</v>
      </c>
      <c r="D5" t="s">
        <v>14</v>
      </c>
      <c r="F5" s="3" t="s">
        <v>75</v>
      </c>
      <c r="G5" s="3">
        <v>0</v>
      </c>
      <c r="H5" s="3">
        <v>0</v>
      </c>
      <c r="I5" s="3" t="s">
        <v>55</v>
      </c>
      <c r="K5" t="str">
        <f>IF(ISTEXT(Table1[[#This Row],[Function]]), CONCATENATE("#define ", Table1[[#This Row],[Function]], "_BIT ", Table1[[#This Row],[Bit]],"!"), "")</f>
        <v>#define COUT_BIT 1!</v>
      </c>
      <c r="L5" t="str">
        <f>IF(ISTEXT(Table1[[#This Row],[Function]]),CONCATENATE("#define PDIR_",Table1[[#This Row],[Function]]," P",Table1[[#This Row],[Port]],"DIR!"), "")</f>
        <v>#define PDIR_COUT P1DIR!</v>
      </c>
      <c r="M5" t="str">
        <f>IF(ISTEXT(Table1[[#This Row],[Function]]),CONCATENATE("#define PSEL_",Table1[[#This Row],[Function]]," P",Table1[[#This Row],[Port]],"SEL!"), "")</f>
        <v>#define PSEL_COUT P1SEL!</v>
      </c>
      <c r="N5" t="str">
        <f>IF(ISTEXT(Table1[[#This Row],[Function]]),CONCATENATE("#define POUT_",Table1[[#This Row],[Function]]," P",Table1[[#This Row],[Port]],"OUT!"), "")</f>
        <v>#define POUT_COUT P1OUT!</v>
      </c>
      <c r="O5" t="str">
        <f>IF(ISTEXT(Table1[[#This Row],[Function]]),CONCATENATE("#define PIN_",Table1[[#This Row],[Function]]," P",Table1[[#This Row],[Port]],"IN!"), "")</f>
        <v>#define PIN_COUT P1IN!</v>
      </c>
    </row>
    <row r="6" spans="1:15" x14ac:dyDescent="0.25">
      <c r="A6" s="3">
        <v>16</v>
      </c>
      <c r="B6" s="3">
        <v>1</v>
      </c>
      <c r="C6" s="3">
        <v>2</v>
      </c>
      <c r="D6" t="s">
        <v>15</v>
      </c>
      <c r="F6" s="3" t="s">
        <v>69</v>
      </c>
      <c r="G6" s="3">
        <v>1</v>
      </c>
      <c r="H6" s="3">
        <v>1</v>
      </c>
      <c r="I6" s="3">
        <v>0</v>
      </c>
      <c r="K6" t="str">
        <f>IF(ISTEXT(Table1[[#This Row],[Function]]), CONCATENATE("#define ", Table1[[#This Row],[Function]], "_BIT BIT", Table1[[#This Row],[Bit]],"!"), "")</f>
        <v>#define CORR_CHIPQ_BIT BIT2!</v>
      </c>
      <c r="L6" t="str">
        <f>IF(ISTEXT(Table1[[#This Row],[Function]]),CONCATENATE("#define PDIR_",Table1[[#This Row],[Function]]," P",Table1[[#This Row],[Port]],"DIR!"), "")</f>
        <v>#define PDIR_CORR_CHIPQ P1DIR!</v>
      </c>
      <c r="M6" t="str">
        <f>IF(ISTEXT(Table1[[#This Row],[Function]]),CONCATENATE("#define PSEL_",Table1[[#This Row],[Function]]," P",Table1[[#This Row],[Port]],"SEL!"), "")</f>
        <v>#define PSEL_CORR_CHIPQ P1SEL!</v>
      </c>
      <c r="N6" t="str">
        <f>IF(ISTEXT(Table1[[#This Row],[Function]]),CONCATENATE("#define POUT_",Table1[[#This Row],[Function]]," P",Table1[[#This Row],[Port]],"OUT!"), "")</f>
        <v>#define POUT_CORR_CHIPQ P1OUT!</v>
      </c>
      <c r="O6" t="str">
        <f>IF(ISTEXT(Table1[[#This Row],[Function]]),CONCATENATE("#define PIN_",Table1[[#This Row],[Function]]," P",Table1[[#This Row],[Port]],"IN!"), "")</f>
        <v>#define PIN_CORR_CHIPQ P1IN!</v>
      </c>
    </row>
    <row r="7" spans="1:15" x14ac:dyDescent="0.25">
      <c r="A7" s="3">
        <v>17</v>
      </c>
      <c r="B7" s="3">
        <v>1</v>
      </c>
      <c r="C7" s="3">
        <v>3</v>
      </c>
      <c r="D7" t="s">
        <v>16</v>
      </c>
      <c r="F7" s="3" t="s">
        <v>70</v>
      </c>
      <c r="G7" s="3">
        <v>1</v>
      </c>
      <c r="H7" s="3">
        <v>1</v>
      </c>
      <c r="I7" s="3">
        <v>0</v>
      </c>
      <c r="K7" t="str">
        <f>IF(ISTEXT(Table1[[#This Row],[Function]]), CONCATENATE("#define ", Table1[[#This Row],[Function]], "_BIT BIT", Table1[[#This Row],[Bit]],"!"), "")</f>
        <v>#define CORR_CHIPI_BIT BIT3!</v>
      </c>
      <c r="L7" t="str">
        <f>IF(ISTEXT(Table1[[#This Row],[Function]]),CONCATENATE("#define PDIR_",Table1[[#This Row],[Function]]," P",Table1[[#This Row],[Port]],"DIR!"), "")</f>
        <v>#define PDIR_CORR_CHIPI P1DIR!</v>
      </c>
      <c r="M7" t="str">
        <f>IF(ISTEXT(Table1[[#This Row],[Function]]),CONCATENATE("#define PSEL_",Table1[[#This Row],[Function]]," P",Table1[[#This Row],[Port]],"SEL!"), "")</f>
        <v>#define PSEL_CORR_CHIPI P1SEL!</v>
      </c>
      <c r="N7" t="str">
        <f>IF(ISTEXT(Table1[[#This Row],[Function]]),CONCATENATE("#define POUT_",Table1[[#This Row],[Function]]," P",Table1[[#This Row],[Port]],"OUT!"), "")</f>
        <v>#define POUT_CORR_CHIPI P1OUT!</v>
      </c>
      <c r="O7" t="str">
        <f>IF(ISTEXT(Table1[[#This Row],[Function]]),CONCATENATE("#define PIN_",Table1[[#This Row],[Function]]," P",Table1[[#This Row],[Port]],"IN!"), "")</f>
        <v>#define PIN_CORR_CHIPI P1IN!</v>
      </c>
    </row>
    <row r="8" spans="1:15" x14ac:dyDescent="0.25">
      <c r="A8" s="3">
        <v>18</v>
      </c>
      <c r="B8" s="3">
        <v>1</v>
      </c>
      <c r="C8" s="3">
        <v>4</v>
      </c>
      <c r="D8" t="s">
        <v>17</v>
      </c>
      <c r="F8" s="3" t="s">
        <v>71</v>
      </c>
      <c r="G8" s="3">
        <v>1</v>
      </c>
      <c r="H8" s="3">
        <v>0</v>
      </c>
      <c r="I8" s="3">
        <v>0</v>
      </c>
      <c r="K8" t="str">
        <f>IF(ISTEXT(Table1[[#This Row],[Function]]), CONCATENATE("#define ", Table1[[#This Row],[Function]], "_BIT BIT", Table1[[#This Row],[Bit]],"!"), "")</f>
        <v>#define CORR_RST_BIT BIT4!</v>
      </c>
      <c r="L8" t="str">
        <f>IF(ISTEXT(Table1[[#This Row],[Function]]),CONCATENATE("#define PDIR_",Table1[[#This Row],[Function]]," P",Table1[[#This Row],[Port]],"DIR!"), "")</f>
        <v>#define PDIR_CORR_RST P1DIR!</v>
      </c>
      <c r="M8" t="str">
        <f>IF(ISTEXT(Table1[[#This Row],[Function]]),CONCATENATE("#define PSEL_",Table1[[#This Row],[Function]]," P",Table1[[#This Row],[Port]],"SEL!"), "")</f>
        <v>#define PSEL_CORR_RST P1SEL!</v>
      </c>
      <c r="N8" t="str">
        <f>IF(ISTEXT(Table1[[#This Row],[Function]]),CONCATENATE("#define POUT_",Table1[[#This Row],[Function]]," P",Table1[[#This Row],[Port]],"OUT!"), "")</f>
        <v>#define POUT_CORR_RST P1OUT!</v>
      </c>
      <c r="O8" t="str">
        <f>IF(ISTEXT(Table1[[#This Row],[Function]]),CONCATENATE("#define PIN_",Table1[[#This Row],[Function]]," P",Table1[[#This Row],[Port]],"IN!"), "")</f>
        <v>#define PIN_CORR_RST P1IN!</v>
      </c>
    </row>
    <row r="9" spans="1:15" x14ac:dyDescent="0.25">
      <c r="A9" s="3">
        <v>19</v>
      </c>
      <c r="B9" s="3">
        <v>1</v>
      </c>
      <c r="C9" s="3">
        <v>5</v>
      </c>
      <c r="D9" t="s">
        <v>18</v>
      </c>
      <c r="F9" s="3" t="s">
        <v>72</v>
      </c>
      <c r="G9" s="3">
        <v>1</v>
      </c>
      <c r="H9" s="3">
        <v>0</v>
      </c>
      <c r="I9" s="3">
        <v>0</v>
      </c>
      <c r="K9" t="str">
        <f>IF(ISTEXT(Table1[[#This Row],[Function]]), CONCATENATE("#define ", Table1[[#This Row],[Function]], "_BIT BIT", Table1[[#This Row],[Bit]],"!"), "")</f>
        <v>#define TX1_BIT BIT5!</v>
      </c>
      <c r="L9" t="str">
        <f>IF(ISTEXT(Table1[[#This Row],[Function]]),CONCATENATE("#define PDIR_",Table1[[#This Row],[Function]]," P",Table1[[#This Row],[Port]],"DIR!"), "")</f>
        <v>#define PDIR_TX1 P1DIR!</v>
      </c>
      <c r="M9" t="str">
        <f>IF(ISTEXT(Table1[[#This Row],[Function]]),CONCATENATE("#define PSEL_",Table1[[#This Row],[Function]]," P",Table1[[#This Row],[Port]],"SEL!"), "")</f>
        <v>#define PSEL_TX1 P1SEL!</v>
      </c>
      <c r="N9" t="str">
        <f>IF(ISTEXT(Table1[[#This Row],[Function]]),CONCATENATE("#define POUT_",Table1[[#This Row],[Function]]," P",Table1[[#This Row],[Port]],"OUT!"), "")</f>
        <v>#define POUT_TX1 P1OUT!</v>
      </c>
      <c r="O9" t="str">
        <f>IF(ISTEXT(Table1[[#This Row],[Function]]),CONCATENATE("#define PIN_",Table1[[#This Row],[Function]]," P",Table1[[#This Row],[Port]],"IN!"), "")</f>
        <v>#define PIN_TX1 P1IN!</v>
      </c>
    </row>
    <row r="10" spans="1:15" x14ac:dyDescent="0.25">
      <c r="A10" s="3">
        <v>20</v>
      </c>
      <c r="B10" s="3">
        <v>1</v>
      </c>
      <c r="C10" s="3">
        <v>6</v>
      </c>
      <c r="D10" t="s">
        <v>19</v>
      </c>
      <c r="F10" s="3" t="s">
        <v>73</v>
      </c>
      <c r="G10" s="3">
        <v>1</v>
      </c>
      <c r="H10" s="3">
        <v>0</v>
      </c>
      <c r="I10" s="3">
        <v>0</v>
      </c>
      <c r="K10" t="str">
        <f>IF(ISTEXT(Table1[[#This Row],[Function]]), CONCATENATE("#define ", Table1[[#This Row],[Function]], "_BIT BIT", Table1[[#This Row],[Bit]],"!"), "")</f>
        <v>#define TX2_BIT BIT6!</v>
      </c>
      <c r="L10" t="str">
        <f>IF(ISTEXT(Table1[[#This Row],[Function]]),CONCATENATE("#define PDIR_",Table1[[#This Row],[Function]]," P",Table1[[#This Row],[Port]],"DIR!"), "")</f>
        <v>#define PDIR_TX2 P1DIR!</v>
      </c>
      <c r="M10" t="str">
        <f>IF(ISTEXT(Table1[[#This Row],[Function]]),CONCATENATE("#define PSEL_",Table1[[#This Row],[Function]]," P",Table1[[#This Row],[Port]],"SEL!"), "")</f>
        <v>#define PSEL_TX2 P1SEL!</v>
      </c>
      <c r="N10" t="str">
        <f>IF(ISTEXT(Table1[[#This Row],[Function]]),CONCATENATE("#define POUT_",Table1[[#This Row],[Function]]," P",Table1[[#This Row],[Port]],"OUT!"), "")</f>
        <v>#define POUT_TX2 P1OUT!</v>
      </c>
      <c r="O10" t="str">
        <f>IF(ISTEXT(Table1[[#This Row],[Function]]),CONCATENATE("#define PIN_",Table1[[#This Row],[Function]]," P",Table1[[#This Row],[Port]],"IN!"), "")</f>
        <v>#define PIN_TX2 P1IN!</v>
      </c>
    </row>
    <row r="11" spans="1:15" x14ac:dyDescent="0.25">
      <c r="A11" s="3">
        <v>21</v>
      </c>
      <c r="B11" s="3">
        <v>1</v>
      </c>
      <c r="C11" s="3">
        <v>7</v>
      </c>
      <c r="D11" t="s">
        <v>20</v>
      </c>
      <c r="F11" s="3" t="s">
        <v>74</v>
      </c>
      <c r="G11" s="3">
        <v>1</v>
      </c>
      <c r="H11" s="3">
        <v>1</v>
      </c>
      <c r="I11" s="3">
        <v>0</v>
      </c>
      <c r="K11" t="str">
        <f>IF(ISTEXT(Table1[[#This Row],[Function]]), CONCATENATE("#define ", Table1[[#This Row],[Function]], "_BIT BIT", Table1[[#This Row],[Bit]],"!"), "")</f>
        <v>#define CREF_BIT BIT7!</v>
      </c>
      <c r="L11" t="str">
        <f>IF(ISTEXT(Table1[[#This Row],[Function]]),CONCATENATE("#define PDIR_",Table1[[#This Row],[Function]]," P",Table1[[#This Row],[Port]],"DIR!"), "")</f>
        <v>#define PDIR_CREF P1DIR!</v>
      </c>
      <c r="M11" t="str">
        <f>IF(ISTEXT(Table1[[#This Row],[Function]]),CONCATENATE("#define PSEL_",Table1[[#This Row],[Function]]," P",Table1[[#This Row],[Port]],"SEL!"), "")</f>
        <v>#define PSEL_CREF P1SEL!</v>
      </c>
      <c r="N11" t="str">
        <f>IF(ISTEXT(Table1[[#This Row],[Function]]),CONCATENATE("#define POUT_",Table1[[#This Row],[Function]]," P",Table1[[#This Row],[Port]],"OUT!"), "")</f>
        <v>#define POUT_CREF P1OUT!</v>
      </c>
      <c r="O11" t="str">
        <f>IF(ISTEXT(Table1[[#This Row],[Function]]),CONCATENATE("#define PIN_",Table1[[#This Row],[Function]]," P",Table1[[#This Row],[Port]],"IN!"), "")</f>
        <v>#define PIN_CREF P1IN!</v>
      </c>
    </row>
    <row r="12" spans="1:15" x14ac:dyDescent="0.25">
      <c r="A12" s="3">
        <v>22</v>
      </c>
      <c r="B12" s="3">
        <v>2</v>
      </c>
      <c r="C12" s="3">
        <v>0</v>
      </c>
      <c r="D12" t="s">
        <v>21</v>
      </c>
      <c r="F12" s="3"/>
      <c r="G12" s="3"/>
      <c r="H12" s="3"/>
      <c r="I12" s="3"/>
      <c r="K12" t="str">
        <f>IF(ISTEXT(Table1[[#This Row],[Function]]), CONCATENATE("#define ", Table1[[#This Row],[Function]], "_BIT BIT", Table1[[#This Row],[Bit]],"!"), "")</f>
        <v/>
      </c>
      <c r="L12" t="str">
        <f>IF(ISTEXT(Table1[[#This Row],[Function]]),CONCATENATE("#define PDIR_",Table1[[#This Row],[Function]]," P",Table1[[#This Row],[Port]],"DIR!"), "")</f>
        <v/>
      </c>
      <c r="M12" t="str">
        <f>IF(ISTEXT(Table1[[#This Row],[Function]]),CONCATENATE("#define PSEL_",Table1[[#This Row],[Function]]," P",Table1[[#This Row],[Port]],"SEL!"), "")</f>
        <v/>
      </c>
      <c r="N12" t="str">
        <f>IF(ISTEXT(Table1[[#This Row],[Function]]),CONCATENATE("#define POUT_",Table1[[#This Row],[Function]]," P",Table1[[#This Row],[Port]],"OUT!"), "")</f>
        <v/>
      </c>
      <c r="O12" t="str">
        <f>IF(ISTEXT(Table1[[#This Row],[Function]]),CONCATENATE("#define PIN_",Table1[[#This Row],[Function]]," P",Table1[[#This Row],[Port]],"IN!"), "")</f>
        <v/>
      </c>
    </row>
    <row r="13" spans="1:15" x14ac:dyDescent="0.25">
      <c r="A13" s="3">
        <v>29</v>
      </c>
      <c r="B13" s="3">
        <v>4</v>
      </c>
      <c r="C13" s="3">
        <v>0</v>
      </c>
      <c r="D13" t="s">
        <v>31</v>
      </c>
      <c r="F13" s="3" t="s">
        <v>77</v>
      </c>
      <c r="G13" s="3">
        <v>1</v>
      </c>
      <c r="H13" s="3">
        <v>0</v>
      </c>
      <c r="I13" s="3">
        <v>0</v>
      </c>
      <c r="K13" t="str">
        <f>IF(ISTEXT(Table1[[#This Row],[Function]]), CONCATENATE("#define ", Table1[[#This Row],[Function]], "_BIT BIT", Table1[[#This Row],[Bit]],"!"), "")</f>
        <v>#define MIMO_SDN_BIT BIT0!</v>
      </c>
      <c r="L13" t="str">
        <f>IF(ISTEXT(Table1[[#This Row],[Function]]),CONCATENATE("#define PDIR_",Table1[[#This Row],[Function]]," P",Table1[[#This Row],[Port]],"DIR!"), "")</f>
        <v>#define PDIR_MIMO_SDN P4DIR!</v>
      </c>
      <c r="M13" t="str">
        <f>IF(ISTEXT(Table1[[#This Row],[Function]]),CONCATENATE("#define PSEL_",Table1[[#This Row],[Function]]," P",Table1[[#This Row],[Port]],"SEL!"), "")</f>
        <v>#define PSEL_MIMO_SDN P4SEL!</v>
      </c>
      <c r="N13" t="str">
        <f>IF(ISTEXT(Table1[[#This Row],[Function]]),CONCATENATE("#define POUT_",Table1[[#This Row],[Function]]," P",Table1[[#This Row],[Port]],"OUT!"), "")</f>
        <v>#define POUT_MIMO_SDN P4OUT!</v>
      </c>
      <c r="O13" t="str">
        <f>IF(ISTEXT(Table1[[#This Row],[Function]]),CONCATENATE("#define PIN_",Table1[[#This Row],[Function]]," P",Table1[[#This Row],[Port]],"IN!"), "")</f>
        <v>#define PIN_MIMO_SDN P4IN!</v>
      </c>
    </row>
    <row r="14" spans="1:15" x14ac:dyDescent="0.25">
      <c r="A14" s="3">
        <v>30</v>
      </c>
      <c r="B14" s="3">
        <v>4</v>
      </c>
      <c r="C14" s="3">
        <v>1</v>
      </c>
      <c r="D14" t="s">
        <v>30</v>
      </c>
      <c r="F14" s="3" t="s">
        <v>78</v>
      </c>
      <c r="G14" s="3">
        <v>1</v>
      </c>
      <c r="H14" s="3">
        <v>0</v>
      </c>
      <c r="I14" s="3">
        <v>0</v>
      </c>
      <c r="K14" t="str">
        <f>IF(ISTEXT(Table1[[#This Row],[Function]]), CONCATENATE("#define ", Table1[[#This Row],[Function]], "_BIT BIT", Table1[[#This Row],[Bit]],"!"), "")</f>
        <v>#define CORR_SDN_BIT BIT1!</v>
      </c>
      <c r="L14" t="str">
        <f>IF(ISTEXT(Table1[[#This Row],[Function]]),CONCATENATE("#define PDIR_",Table1[[#This Row],[Function]]," P",Table1[[#This Row],[Port]],"DIR!"), "")</f>
        <v>#define PDIR_CORR_SDN P4DIR!</v>
      </c>
      <c r="M14" t="str">
        <f>IF(ISTEXT(Table1[[#This Row],[Function]]),CONCATENATE("#define PSEL_",Table1[[#This Row],[Function]]," P",Table1[[#This Row],[Port]],"SEL!"), "")</f>
        <v>#define PSEL_CORR_SDN P4SEL!</v>
      </c>
      <c r="N14" t="str">
        <f>IF(ISTEXT(Table1[[#This Row],[Function]]),CONCATENATE("#define POUT_",Table1[[#This Row],[Function]]," P",Table1[[#This Row],[Port]],"OUT!"), "")</f>
        <v>#define POUT_CORR_SDN P4OUT!</v>
      </c>
      <c r="O14" t="str">
        <f>IF(ISTEXT(Table1[[#This Row],[Function]]),CONCATENATE("#define PIN_",Table1[[#This Row],[Function]]," P",Table1[[#This Row],[Port]],"IN!"), "")</f>
        <v>#define PIN_CORR_SDN P4IN!</v>
      </c>
    </row>
    <row r="15" spans="1:15" x14ac:dyDescent="0.25">
      <c r="A15" s="3">
        <v>31</v>
      </c>
      <c r="B15" s="3">
        <v>4</v>
      </c>
      <c r="C15" s="3">
        <v>2</v>
      </c>
      <c r="D15" t="s">
        <v>29</v>
      </c>
      <c r="F15" s="3" t="s">
        <v>79</v>
      </c>
      <c r="G15" s="3">
        <v>1</v>
      </c>
      <c r="H15" s="3">
        <v>0</v>
      </c>
      <c r="I15" s="3">
        <v>0</v>
      </c>
      <c r="K15" t="str">
        <f>IF(ISTEXT(Table1[[#This Row],[Function]]), CONCATENATE("#define ", Table1[[#This Row],[Function]], "_BIT BIT", Table1[[#This Row],[Bit]],"!"), "")</f>
        <v>#define SUM_SDN_BIT BIT2!</v>
      </c>
      <c r="L15" t="str">
        <f>IF(ISTEXT(Table1[[#This Row],[Function]]),CONCATENATE("#define PDIR_",Table1[[#This Row],[Function]]," P",Table1[[#This Row],[Port]],"DIR!"), "")</f>
        <v>#define PDIR_SUM_SDN P4DIR!</v>
      </c>
      <c r="M15" t="str">
        <f>IF(ISTEXT(Table1[[#This Row],[Function]]),CONCATENATE("#define PSEL_",Table1[[#This Row],[Function]]," P",Table1[[#This Row],[Port]],"SEL!"), "")</f>
        <v>#define PSEL_SUM_SDN P4SEL!</v>
      </c>
      <c r="N15" t="str">
        <f>IF(ISTEXT(Table1[[#This Row],[Function]]),CONCATENATE("#define POUT_",Table1[[#This Row],[Function]]," P",Table1[[#This Row],[Port]],"OUT!"), "")</f>
        <v>#define POUT_SUM_SDN P4OUT!</v>
      </c>
      <c r="O15" t="str">
        <f>IF(ISTEXT(Table1[[#This Row],[Function]]),CONCATENATE("#define PIN_",Table1[[#This Row],[Function]]," P",Table1[[#This Row],[Port]],"IN!"), "")</f>
        <v>#define PIN_SUM_SDN P4IN!</v>
      </c>
    </row>
    <row r="16" spans="1:15" x14ac:dyDescent="0.25">
      <c r="A16" s="3">
        <v>32</v>
      </c>
      <c r="B16" s="3">
        <v>4</v>
      </c>
      <c r="C16" s="3">
        <v>3</v>
      </c>
      <c r="D16" t="s">
        <v>28</v>
      </c>
      <c r="F16" s="3" t="s">
        <v>76</v>
      </c>
      <c r="G16" s="3">
        <v>1</v>
      </c>
      <c r="H16" s="3">
        <v>0</v>
      </c>
      <c r="I16" s="3">
        <v>0</v>
      </c>
      <c r="K16" t="str">
        <f>IF(ISTEXT(Table1[[#This Row],[Function]]), CONCATENATE("#define ", Table1[[#This Row],[Function]], "_BIT BIT", Table1[[#This Row],[Bit]],"!"), "")</f>
        <v>#define COMP_PWR_BIT BIT3!</v>
      </c>
      <c r="L16" t="str">
        <f>IF(ISTEXT(Table1[[#This Row],[Function]]),CONCATENATE("#define PDIR_",Table1[[#This Row],[Function]]," P",Table1[[#This Row],[Port]],"DIR!"), "")</f>
        <v>#define PDIR_COMP_PWR P4DIR!</v>
      </c>
      <c r="M16" t="str">
        <f>IF(ISTEXT(Table1[[#This Row],[Function]]),CONCATENATE("#define PSEL_",Table1[[#This Row],[Function]]," P",Table1[[#This Row],[Port]],"SEL!"), "")</f>
        <v>#define PSEL_COMP_PWR P4SEL!</v>
      </c>
      <c r="N16" t="str">
        <f>IF(ISTEXT(Table1[[#This Row],[Function]]),CONCATENATE("#define POUT_",Table1[[#This Row],[Function]]," P",Table1[[#This Row],[Port]],"OUT!"), "")</f>
        <v>#define POUT_COMP_PWR P4OUT!</v>
      </c>
      <c r="O16" t="str">
        <f>IF(ISTEXT(Table1[[#This Row],[Function]]),CONCATENATE("#define PIN_",Table1[[#This Row],[Function]]," P",Table1[[#This Row],[Port]],"IN!"), "")</f>
        <v>#define PIN_COMP_PWR P4IN!</v>
      </c>
    </row>
    <row r="17" spans="1:15" x14ac:dyDescent="0.25">
      <c r="A17" s="3">
        <v>33</v>
      </c>
      <c r="B17" s="3">
        <v>4</v>
      </c>
      <c r="C17" s="3">
        <v>4</v>
      </c>
      <c r="D17" t="s">
        <v>27</v>
      </c>
      <c r="F17" s="3" t="s">
        <v>80</v>
      </c>
      <c r="G17" s="3">
        <v>1</v>
      </c>
      <c r="H17" s="3">
        <v>0</v>
      </c>
      <c r="I17" s="3">
        <v>0</v>
      </c>
      <c r="K17" t="str">
        <f>IF(ISTEXT(Table1[[#This Row],[Function]]), CONCATENATE("#define ", Table1[[#This Row],[Function]], "_BIT BIT", Table1[[#This Row],[Bit]],"!"), "")</f>
        <v>#define SW0_BIT BIT4!</v>
      </c>
      <c r="L17" t="str">
        <f>IF(ISTEXT(Table1[[#This Row],[Function]]),CONCATENATE("#define PDIR_",Table1[[#This Row],[Function]]," P",Table1[[#This Row],[Port]],"DIR!"), "")</f>
        <v>#define PDIR_SW0 P4DIR!</v>
      </c>
      <c r="M17" t="str">
        <f>IF(ISTEXT(Table1[[#This Row],[Function]]),CONCATENATE("#define PSEL_",Table1[[#This Row],[Function]]," P",Table1[[#This Row],[Port]],"SEL!"), "")</f>
        <v>#define PSEL_SW0 P4SEL!</v>
      </c>
      <c r="N17" t="str">
        <f>IF(ISTEXT(Table1[[#This Row],[Function]]),CONCATENATE("#define POUT_",Table1[[#This Row],[Function]]," P",Table1[[#This Row],[Port]],"OUT!"), "")</f>
        <v>#define POUT_SW0 P4OUT!</v>
      </c>
      <c r="O17" t="str">
        <f>IF(ISTEXT(Table1[[#This Row],[Function]]),CONCATENATE("#define PIN_",Table1[[#This Row],[Function]]," P",Table1[[#This Row],[Port]],"IN!"), "")</f>
        <v>#define PIN_SW0 P4IN!</v>
      </c>
    </row>
    <row r="18" spans="1:15" x14ac:dyDescent="0.25">
      <c r="A18" s="3">
        <v>34</v>
      </c>
      <c r="B18" s="3">
        <v>4</v>
      </c>
      <c r="C18" s="3">
        <v>5</v>
      </c>
      <c r="D18" t="s">
        <v>26</v>
      </c>
      <c r="F18" s="3" t="s">
        <v>81</v>
      </c>
      <c r="G18" s="3">
        <v>1</v>
      </c>
      <c r="H18" s="3">
        <v>0</v>
      </c>
      <c r="I18" s="3">
        <v>0</v>
      </c>
      <c r="K18" t="str">
        <f>IF(ISTEXT(Table1[[#This Row],[Function]]), CONCATENATE("#define ", Table1[[#This Row],[Function]], "_BIT BIT", Table1[[#This Row],[Bit]],"!"), "")</f>
        <v>#define SW1_BIT BIT5!</v>
      </c>
      <c r="L18" t="str">
        <f>IF(ISTEXT(Table1[[#This Row],[Function]]),CONCATENATE("#define PDIR_",Table1[[#This Row],[Function]]," P",Table1[[#This Row],[Port]],"DIR!"), "")</f>
        <v>#define PDIR_SW1 P4DIR!</v>
      </c>
      <c r="M18" t="str">
        <f>IF(ISTEXT(Table1[[#This Row],[Function]]),CONCATENATE("#define PSEL_",Table1[[#This Row],[Function]]," P",Table1[[#This Row],[Port]],"SEL!"), "")</f>
        <v>#define PSEL_SW1 P4SEL!</v>
      </c>
      <c r="N18" t="str">
        <f>IF(ISTEXT(Table1[[#This Row],[Function]]),CONCATENATE("#define POUT_",Table1[[#This Row],[Function]]," P",Table1[[#This Row],[Port]],"OUT!"), "")</f>
        <v>#define POUT_SW1 P4OUT!</v>
      </c>
      <c r="O18" t="str">
        <f>IF(ISTEXT(Table1[[#This Row],[Function]]),CONCATENATE("#define PIN_",Table1[[#This Row],[Function]]," P",Table1[[#This Row],[Port]],"IN!"), "")</f>
        <v>#define PIN_SW1 P4IN!</v>
      </c>
    </row>
    <row r="19" spans="1:15" x14ac:dyDescent="0.25">
      <c r="A19" s="3">
        <v>35</v>
      </c>
      <c r="B19" s="3">
        <v>4</v>
      </c>
      <c r="C19" s="3">
        <v>6</v>
      </c>
      <c r="D19" t="s">
        <v>25</v>
      </c>
      <c r="F19" s="3" t="s">
        <v>82</v>
      </c>
      <c r="G19" s="3">
        <v>1</v>
      </c>
      <c r="H19" s="3">
        <v>0</v>
      </c>
      <c r="I19" s="3">
        <v>0</v>
      </c>
      <c r="K19" t="str">
        <f>IF(ISTEXT(Table1[[#This Row],[Function]]), CONCATENATE("#define ", Table1[[#This Row],[Function]], "_BIT BIT", Table1[[#This Row],[Bit]],"!"), "")</f>
        <v>#define VCOM_PWR_BIT BIT6!</v>
      </c>
      <c r="L19" t="str">
        <f>IF(ISTEXT(Table1[[#This Row],[Function]]),CONCATENATE("#define PDIR_",Table1[[#This Row],[Function]]," P",Table1[[#This Row],[Port]],"DIR!"), "")</f>
        <v>#define PDIR_VCOM_PWR P4DIR!</v>
      </c>
      <c r="M19" t="str">
        <f>IF(ISTEXT(Table1[[#This Row],[Function]]),CONCATENATE("#define PSEL_",Table1[[#This Row],[Function]]," P",Table1[[#This Row],[Port]],"SEL!"), "")</f>
        <v>#define PSEL_VCOM_PWR P4SEL!</v>
      </c>
      <c r="N19" t="str">
        <f>IF(ISTEXT(Table1[[#This Row],[Function]]),CONCATENATE("#define POUT_",Table1[[#This Row],[Function]]," P",Table1[[#This Row],[Port]],"OUT!"), "")</f>
        <v>#define POUT_VCOM_PWR P4OUT!</v>
      </c>
      <c r="O19" t="str">
        <f>IF(ISTEXT(Table1[[#This Row],[Function]]),CONCATENATE("#define PIN_",Table1[[#This Row],[Function]]," P",Table1[[#This Row],[Port]],"IN!"), "")</f>
        <v>#define PIN_VCOM_PWR P4IN!</v>
      </c>
    </row>
    <row r="20" spans="1:15" x14ac:dyDescent="0.25">
      <c r="A20" s="3">
        <v>36</v>
      </c>
      <c r="B20" s="3">
        <v>4</v>
      </c>
      <c r="C20" s="3">
        <v>7</v>
      </c>
      <c r="D20" t="s">
        <v>24</v>
      </c>
      <c r="F20" s="3"/>
      <c r="G20" s="3"/>
      <c r="H20" s="3"/>
      <c r="I20" s="3"/>
      <c r="K20" t="str">
        <f>IF(ISTEXT(Table1[[#This Row],[Function]]), CONCATENATE("#define ", Table1[[#This Row],[Function]], "_BIT BIT", Table1[[#This Row],[Bit]],"!"), "")</f>
        <v/>
      </c>
      <c r="L20" t="str">
        <f>IF(ISTEXT(Table1[[#This Row],[Function]]),CONCATENATE("#define PDIR_",Table1[[#This Row],[Function]]," P",Table1[[#This Row],[Port]],"DIR!"), "")</f>
        <v/>
      </c>
      <c r="M20" t="str">
        <f>IF(ISTEXT(Table1[[#This Row],[Function]]),CONCATENATE("#define PSEL_",Table1[[#This Row],[Function]]," P",Table1[[#This Row],[Port]],"SEL!"), "")</f>
        <v/>
      </c>
      <c r="N20" t="str">
        <f>IF(ISTEXT(Table1[[#This Row],[Function]]),CONCATENATE("#define POUT_",Table1[[#This Row],[Function]]," P",Table1[[#This Row],[Port]],"OUT!"), "")</f>
        <v/>
      </c>
      <c r="O20" t="str">
        <f>IF(ISTEXT(Table1[[#This Row],[Function]]),CONCATENATE("#define PIN_",Table1[[#This Row],[Function]]," P",Table1[[#This Row],[Port]],"IN!"), "")</f>
        <v/>
      </c>
    </row>
    <row r="21" spans="1:15" x14ac:dyDescent="0.25">
      <c r="A21" s="3">
        <v>5</v>
      </c>
      <c r="B21" s="3">
        <v>5</v>
      </c>
      <c r="C21" s="3">
        <v>0</v>
      </c>
      <c r="D21" t="s">
        <v>4</v>
      </c>
      <c r="F21" s="3" t="s">
        <v>61</v>
      </c>
      <c r="G21" s="3">
        <v>0</v>
      </c>
      <c r="H21" s="3">
        <v>0</v>
      </c>
      <c r="I21" s="3" t="s">
        <v>55</v>
      </c>
      <c r="K21" t="str">
        <f>IF(ISTEXT(Table1[[#This Row],[Function]]), CONCATENATE("#define ", Table1[[#This Row],[Function]], "_BIT BIT", Table1[[#This Row],[Bit]],"!"), "")</f>
        <v>#define CORROUTQ_BIT BIT0!</v>
      </c>
      <c r="L21" t="str">
        <f>IF(ISTEXT(Table1[[#This Row],[Function]]),CONCATENATE("#define PDIR_",Table1[[#This Row],[Function]]," P",Table1[[#This Row],[Port]],"DIR!"), "")</f>
        <v>#define PDIR_CORROUTQ P5DIR!</v>
      </c>
      <c r="M21" t="str">
        <f>IF(ISTEXT(Table1[[#This Row],[Function]]),CONCATENATE("#define PSEL_",Table1[[#This Row],[Function]]," P",Table1[[#This Row],[Port]],"SEL!"), "")</f>
        <v>#define PSEL_CORROUTQ P5SEL!</v>
      </c>
      <c r="N21" t="str">
        <f>IF(ISTEXT(Table1[[#This Row],[Function]]),CONCATENATE("#define POUT_",Table1[[#This Row],[Function]]," P",Table1[[#This Row],[Port]],"OUT!"), "")</f>
        <v>#define POUT_CORROUTQ P5OUT!</v>
      </c>
      <c r="O21" t="str">
        <f>IF(ISTEXT(Table1[[#This Row],[Function]]),CONCATENATE("#define PIN_",Table1[[#This Row],[Function]]," P",Table1[[#This Row],[Port]],"IN!"), "")</f>
        <v>#define PIN_CORROUTQ P5IN!</v>
      </c>
    </row>
    <row r="22" spans="1:15" x14ac:dyDescent="0.25">
      <c r="A22" s="3">
        <v>6</v>
      </c>
      <c r="B22" s="3">
        <v>5</v>
      </c>
      <c r="C22" s="3">
        <v>1</v>
      </c>
      <c r="D22" t="s">
        <v>5</v>
      </c>
      <c r="F22" s="3" t="s">
        <v>62</v>
      </c>
      <c r="G22" s="3">
        <v>0</v>
      </c>
      <c r="H22" s="3">
        <v>0</v>
      </c>
      <c r="I22" s="3" t="s">
        <v>55</v>
      </c>
      <c r="K22" t="str">
        <f>IF(ISTEXT(Table1[[#This Row],[Function]]), CONCATENATE("#define ", Table1[[#This Row],[Function]], "_BIT BIT", Table1[[#This Row],[Bit]],"!"), "")</f>
        <v>#define SSUM_BIT BIT1!</v>
      </c>
      <c r="L22" t="str">
        <f>IF(ISTEXT(Table1[[#This Row],[Function]]),CONCATENATE("#define PDIR_",Table1[[#This Row],[Function]]," P",Table1[[#This Row],[Port]],"DIR!"), "")</f>
        <v>#define PDIR_SSUM P5DIR!</v>
      </c>
      <c r="M22" t="str">
        <f>IF(ISTEXT(Table1[[#This Row],[Function]]),CONCATENATE("#define PSEL_",Table1[[#This Row],[Function]]," P",Table1[[#This Row],[Port]],"SEL!"), "")</f>
        <v>#define PSEL_SSUM P5SEL!</v>
      </c>
      <c r="N22" t="str">
        <f>IF(ISTEXT(Table1[[#This Row],[Function]]),CONCATENATE("#define POUT_",Table1[[#This Row],[Function]]," P",Table1[[#This Row],[Port]],"OUT!"), "")</f>
        <v>#define POUT_SSUM P5OUT!</v>
      </c>
      <c r="O22" t="str">
        <f>IF(ISTEXT(Table1[[#This Row],[Function]]),CONCATENATE("#define PIN_",Table1[[#This Row],[Function]]," P",Table1[[#This Row],[Port]],"IN!"), "")</f>
        <v>#define PIN_SSUM P5IN!</v>
      </c>
    </row>
    <row r="23" spans="1:15" x14ac:dyDescent="0.25">
      <c r="A23" s="3">
        <v>45</v>
      </c>
      <c r="B23" s="3">
        <v>5</v>
      </c>
      <c r="C23" s="3">
        <v>2</v>
      </c>
      <c r="D23" t="s">
        <v>39</v>
      </c>
      <c r="F23" s="3"/>
      <c r="G23" s="3"/>
      <c r="H23" s="3"/>
      <c r="I23" s="3"/>
      <c r="K23" t="str">
        <f>IF(ISTEXT(Table1[[#This Row],[Function]]), CONCATENATE("#define ", Table1[[#This Row],[Function]], "_BIT BIT", Table1[[#This Row],[Bit]],"!"), "")</f>
        <v/>
      </c>
      <c r="L23" t="str">
        <f>IF(ISTEXT(Table1[[#This Row],[Function]]),CONCATENATE("#define PDIR_",Table1[[#This Row],[Function]]," P",Table1[[#This Row],[Port]],"DIR!"), "")</f>
        <v/>
      </c>
      <c r="M23" t="str">
        <f>IF(ISTEXT(Table1[[#This Row],[Function]]),CONCATENATE("#define PSEL_",Table1[[#This Row],[Function]]," P",Table1[[#This Row],[Port]],"SEL!"), "")</f>
        <v/>
      </c>
      <c r="N23" t="str">
        <f>IF(ISTEXT(Table1[[#This Row],[Function]]),CONCATENATE("#define POUT_",Table1[[#This Row],[Function]]," P",Table1[[#This Row],[Port]],"OUT!"), "")</f>
        <v/>
      </c>
      <c r="O23" t="str">
        <f>IF(ISTEXT(Table1[[#This Row],[Function]]),CONCATENATE("#define PIN_",Table1[[#This Row],[Function]]," P",Table1[[#This Row],[Port]],"IN!"), "")</f>
        <v/>
      </c>
    </row>
    <row r="24" spans="1:15" x14ac:dyDescent="0.25">
      <c r="A24" s="3">
        <v>46</v>
      </c>
      <c r="B24" s="3">
        <v>5</v>
      </c>
      <c r="C24" s="3">
        <v>3</v>
      </c>
      <c r="D24" t="s">
        <v>38</v>
      </c>
      <c r="F24" s="3"/>
      <c r="G24" s="3"/>
      <c r="H24" s="3"/>
      <c r="I24" s="3"/>
      <c r="K24" t="str">
        <f>IF(ISTEXT(Table1[[#This Row],[Function]]), CONCATENATE("#define ", Table1[[#This Row],[Function]], "_BIT BIT", Table1[[#This Row],[Bit]],"!"), "")</f>
        <v/>
      </c>
      <c r="L24" t="str">
        <f>IF(ISTEXT(Table1[[#This Row],[Function]]),CONCATENATE("#define PDIR_",Table1[[#This Row],[Function]]," P",Table1[[#This Row],[Port]],"DIR!"), "")</f>
        <v/>
      </c>
      <c r="M24" t="str">
        <f>IF(ISTEXT(Table1[[#This Row],[Function]]),CONCATENATE("#define PSEL_",Table1[[#This Row],[Function]]," P",Table1[[#This Row],[Port]],"SEL!"), "")</f>
        <v/>
      </c>
      <c r="N24" t="str">
        <f>IF(ISTEXT(Table1[[#This Row],[Function]]),CONCATENATE("#define POUT_",Table1[[#This Row],[Function]]," P",Table1[[#This Row],[Port]],"OUT!"), "")</f>
        <v/>
      </c>
      <c r="O24" t="str">
        <f>IF(ISTEXT(Table1[[#This Row],[Function]]),CONCATENATE("#define PIN_",Table1[[#This Row],[Function]]," P",Table1[[#This Row],[Port]],"IN!"), "")</f>
        <v/>
      </c>
    </row>
    <row r="25" spans="1:15" x14ac:dyDescent="0.25">
      <c r="A25" s="3">
        <v>8</v>
      </c>
      <c r="B25" s="3">
        <v>5</v>
      </c>
      <c r="C25" s="3">
        <v>4</v>
      </c>
      <c r="D25" t="s">
        <v>7</v>
      </c>
      <c r="E25" t="s">
        <v>56</v>
      </c>
      <c r="F25" s="3" t="s">
        <v>63</v>
      </c>
      <c r="G25" s="4" t="s">
        <v>55</v>
      </c>
      <c r="H25" s="4">
        <v>1</v>
      </c>
      <c r="I25" s="3" t="s">
        <v>55</v>
      </c>
      <c r="K25" t="str">
        <f>IF(ISTEXT(Table1[[#This Row],[Function]]), CONCATENATE("#define ", Table1[[#This Row],[Function]], "_BIT BIT", Table1[[#This Row],[Bit]],"!"), "")</f>
        <v>#define XIN_BIT BIT4!</v>
      </c>
      <c r="L25" t="str">
        <f>IF(ISTEXT(Table1[[#This Row],[Function]]),CONCATENATE("#define PDIR_",Table1[[#This Row],[Function]]," P",Table1[[#This Row],[Port]],"DIR!"), "")</f>
        <v>#define PDIR_XIN P5DIR!</v>
      </c>
      <c r="M25" t="str">
        <f>IF(ISTEXT(Table1[[#This Row],[Function]]),CONCATENATE("#define PSEL_",Table1[[#This Row],[Function]]," P",Table1[[#This Row],[Port]],"SEL!"), "")</f>
        <v>#define PSEL_XIN P5SEL!</v>
      </c>
      <c r="N25" t="str">
        <f>IF(ISTEXT(Table1[[#This Row],[Function]]),CONCATENATE("#define POUT_",Table1[[#This Row],[Function]]," P",Table1[[#This Row],[Port]],"OUT!"), "")</f>
        <v>#define POUT_XIN P5OUT!</v>
      </c>
      <c r="O25" t="str">
        <f>IF(ISTEXT(Table1[[#This Row],[Function]]),CONCATENATE("#define PIN_",Table1[[#This Row],[Function]]," P",Table1[[#This Row],[Port]],"IN!"), "")</f>
        <v>#define PIN_XIN P5IN!</v>
      </c>
    </row>
    <row r="26" spans="1:15" x14ac:dyDescent="0.25">
      <c r="A26" s="3">
        <v>9</v>
      </c>
      <c r="B26" s="3">
        <v>5</v>
      </c>
      <c r="C26" s="3">
        <v>5</v>
      </c>
      <c r="D26" t="s">
        <v>8</v>
      </c>
      <c r="E26" t="s">
        <v>56</v>
      </c>
      <c r="F26" s="3" t="s">
        <v>64</v>
      </c>
      <c r="G26" s="3" t="s">
        <v>55</v>
      </c>
      <c r="H26" s="3">
        <v>1</v>
      </c>
      <c r="I26" s="3" t="s">
        <v>55</v>
      </c>
      <c r="K26" t="str">
        <f>IF(ISTEXT(Table1[[#This Row],[Function]]), CONCATENATE("#define ", Table1[[#This Row],[Function]], "_BIT BIT", Table1[[#This Row],[Bit]],"!"), "")</f>
        <v>#define XOUT_BIT BIT5!</v>
      </c>
      <c r="L26" t="str">
        <f>IF(ISTEXT(Table1[[#This Row],[Function]]),CONCATENATE("#define PDIR_",Table1[[#This Row],[Function]]," P",Table1[[#This Row],[Port]],"DIR!"), "")</f>
        <v>#define PDIR_XOUT P5DIR!</v>
      </c>
      <c r="M26" t="str">
        <f>IF(ISTEXT(Table1[[#This Row],[Function]]),CONCATENATE("#define PSEL_",Table1[[#This Row],[Function]]," P",Table1[[#This Row],[Port]],"SEL!"), "")</f>
        <v>#define PSEL_XOUT P5SEL!</v>
      </c>
      <c r="N26" t="str">
        <f>IF(ISTEXT(Table1[[#This Row],[Function]]),CONCATENATE("#define POUT_",Table1[[#This Row],[Function]]," P",Table1[[#This Row],[Port]],"OUT!"), "")</f>
        <v>#define POUT_XOUT P5OUT!</v>
      </c>
      <c r="O26" t="str">
        <f>IF(ISTEXT(Table1[[#This Row],[Function]]),CONCATENATE("#define PIN_",Table1[[#This Row],[Function]]," P",Table1[[#This Row],[Port]],"IN!"), "")</f>
        <v>#define PIN_XOUT P5IN!</v>
      </c>
    </row>
    <row r="27" spans="1:15" x14ac:dyDescent="0.25">
      <c r="A27" s="3">
        <v>1</v>
      </c>
      <c r="B27" s="3">
        <v>6</v>
      </c>
      <c r="C27" s="3">
        <v>0</v>
      </c>
      <c r="D27" t="s">
        <v>0</v>
      </c>
      <c r="F27" s="3" t="s">
        <v>57</v>
      </c>
      <c r="G27" s="3">
        <v>0</v>
      </c>
      <c r="H27" s="3">
        <v>0</v>
      </c>
      <c r="I27" s="3" t="s">
        <v>55</v>
      </c>
      <c r="K27" t="str">
        <f>IF(ISTEXT(Table1[[#This Row],[Function]]), CONCATENATE("#define ", Table1[[#This Row],[Function]], "_BIT BIT", Table1[[#This Row],[Bit]],"!"), "")</f>
        <v>#define VSIG1_BIT BIT0!</v>
      </c>
      <c r="L27" t="str">
        <f>IF(ISTEXT(Table1[[#This Row],[Function]]),CONCATENATE("#define PDIR_",Table1[[#This Row],[Function]]," P",Table1[[#This Row],[Port]],"DIR!"), "")</f>
        <v>#define PDIR_VSIG1 P6DIR!</v>
      </c>
      <c r="M27" t="str">
        <f>IF(ISTEXT(Table1[[#This Row],[Function]]),CONCATENATE("#define PSEL_",Table1[[#This Row],[Function]]," P",Table1[[#This Row],[Port]],"SEL!"), "")</f>
        <v>#define PSEL_VSIG1 P6SEL!</v>
      </c>
      <c r="N27" t="str">
        <f>IF(ISTEXT(Table1[[#This Row],[Function]]),CONCATENATE("#define POUT_",Table1[[#This Row],[Function]]," P",Table1[[#This Row],[Port]],"OUT!"), "")</f>
        <v>#define POUT_VSIG1 P6OUT!</v>
      </c>
      <c r="O27" t="str">
        <f>IF(ISTEXT(Table1[[#This Row],[Function]]),CONCATENATE("#define PIN_",Table1[[#This Row],[Function]]," P",Table1[[#This Row],[Port]],"IN!"), "")</f>
        <v>#define PIN_VSIG1 P6IN!</v>
      </c>
    </row>
    <row r="28" spans="1:15" x14ac:dyDescent="0.25">
      <c r="A28" s="3">
        <v>2</v>
      </c>
      <c r="B28" s="3">
        <v>6</v>
      </c>
      <c r="C28" s="3">
        <v>1</v>
      </c>
      <c r="D28" t="s">
        <v>1</v>
      </c>
      <c r="F28" s="3" t="s">
        <v>58</v>
      </c>
      <c r="G28" s="3">
        <v>0</v>
      </c>
      <c r="H28" s="3">
        <v>0</v>
      </c>
      <c r="I28" s="3" t="s">
        <v>55</v>
      </c>
      <c r="K28" t="str">
        <f>IF(ISTEXT(Table1[[#This Row],[Function]]), CONCATENATE("#define ", Table1[[#This Row],[Function]], "_BIT BIT", Table1[[#This Row],[Bit]],"!"), "")</f>
        <v>#define VSIG2_BIT BIT1!</v>
      </c>
      <c r="L28" t="str">
        <f>IF(ISTEXT(Table1[[#This Row],[Function]]),CONCATENATE("#define PDIR_",Table1[[#This Row],[Function]]," P",Table1[[#This Row],[Port]],"DIR!"), "")</f>
        <v>#define PDIR_VSIG2 P6DIR!</v>
      </c>
      <c r="M28" t="str">
        <f>IF(ISTEXT(Table1[[#This Row],[Function]]),CONCATENATE("#define PSEL_",Table1[[#This Row],[Function]]," P",Table1[[#This Row],[Port]],"SEL!"), "")</f>
        <v>#define PSEL_VSIG2 P6SEL!</v>
      </c>
      <c r="N28" t="str">
        <f>IF(ISTEXT(Table1[[#This Row],[Function]]),CONCATENATE("#define POUT_",Table1[[#This Row],[Function]]," P",Table1[[#This Row],[Port]],"OUT!"), "")</f>
        <v>#define POUT_VSIG2 P6OUT!</v>
      </c>
      <c r="O28" t="str">
        <f>IF(ISTEXT(Table1[[#This Row],[Function]]),CONCATENATE("#define PIN_",Table1[[#This Row],[Function]]," P",Table1[[#This Row],[Port]],"IN!"), "")</f>
        <v>#define PIN_VSIG2 P6IN!</v>
      </c>
    </row>
    <row r="29" spans="1:15" x14ac:dyDescent="0.25">
      <c r="A29" s="3">
        <v>3</v>
      </c>
      <c r="B29" s="3">
        <v>6</v>
      </c>
      <c r="C29" s="3">
        <v>2</v>
      </c>
      <c r="D29" t="s">
        <v>2</v>
      </c>
      <c r="F29" s="3" t="s">
        <v>59</v>
      </c>
      <c r="G29" s="3">
        <v>0</v>
      </c>
      <c r="H29" s="3">
        <v>0</v>
      </c>
      <c r="I29" s="3" t="s">
        <v>55</v>
      </c>
      <c r="K29" t="str">
        <f>IF(ISTEXT(Table1[[#This Row],[Function]]), CONCATENATE("#define ", Table1[[#This Row],[Function]], "_BIT BIT", Table1[[#This Row],[Bit]],"!"), "")</f>
        <v>#define RXMIMO_BIT BIT2!</v>
      </c>
      <c r="L29" t="str">
        <f>IF(ISTEXT(Table1[[#This Row],[Function]]),CONCATENATE("#define PDIR_",Table1[[#This Row],[Function]]," P",Table1[[#This Row],[Port]],"DIR!"), "")</f>
        <v>#define PDIR_RXMIMO P6DIR!</v>
      </c>
      <c r="M29" t="str">
        <f>IF(ISTEXT(Table1[[#This Row],[Function]]),CONCATENATE("#define PSEL_",Table1[[#This Row],[Function]]," P",Table1[[#This Row],[Port]],"SEL!"), "")</f>
        <v>#define PSEL_RXMIMO P6SEL!</v>
      </c>
      <c r="N29" t="str">
        <f>IF(ISTEXT(Table1[[#This Row],[Function]]),CONCATENATE("#define POUT_",Table1[[#This Row],[Function]]," P",Table1[[#This Row],[Port]],"OUT!"), "")</f>
        <v>#define POUT_RXMIMO P6OUT!</v>
      </c>
      <c r="O29" t="str">
        <f>IF(ISTEXT(Table1[[#This Row],[Function]]),CONCATENATE("#define PIN_",Table1[[#This Row],[Function]]," P",Table1[[#This Row],[Port]],"IN!"), "")</f>
        <v>#define PIN_RXMIMO P6IN!</v>
      </c>
    </row>
    <row r="30" spans="1:15" x14ac:dyDescent="0.25">
      <c r="A30" s="3">
        <v>4</v>
      </c>
      <c r="B30" s="3">
        <v>6</v>
      </c>
      <c r="C30" s="3">
        <v>3</v>
      </c>
      <c r="D30" t="s">
        <v>3</v>
      </c>
      <c r="F30" s="3" t="s">
        <v>60</v>
      </c>
      <c r="G30" s="3">
        <v>0</v>
      </c>
      <c r="H30" s="3">
        <v>0</v>
      </c>
      <c r="I30" s="3" t="s">
        <v>55</v>
      </c>
      <c r="K30" t="str">
        <f>IF(ISTEXT(Table1[[#This Row],[Function]]), CONCATENATE("#define ", Table1[[#This Row],[Function]], "_BIT BIT", Table1[[#This Row],[Bit]],"!"), "")</f>
        <v>#define CORROUTI_BIT BIT3!</v>
      </c>
      <c r="L30" t="str">
        <f>IF(ISTEXT(Table1[[#This Row],[Function]]),CONCATENATE("#define PDIR_",Table1[[#This Row],[Function]]," P",Table1[[#This Row],[Port]],"DIR!"), "")</f>
        <v>#define PDIR_CORROUTI P6DIR!</v>
      </c>
      <c r="M30" t="str">
        <f>IF(ISTEXT(Table1[[#This Row],[Function]]),CONCATENATE("#define PSEL_",Table1[[#This Row],[Function]]," P",Table1[[#This Row],[Port]],"SEL!"), "")</f>
        <v>#define PSEL_CORROUTI P6SEL!</v>
      </c>
      <c r="N30" t="str">
        <f>IF(ISTEXT(Table1[[#This Row],[Function]]),CONCATENATE("#define POUT_",Table1[[#This Row],[Function]]," P",Table1[[#This Row],[Port]],"OUT!"), "")</f>
        <v>#define POUT_CORROUTI P6OUT!</v>
      </c>
      <c r="O30" t="str">
        <f>IF(ISTEXT(Table1[[#This Row],[Function]]),CONCATENATE("#define PIN_",Table1[[#This Row],[Function]]," P",Table1[[#This Row],[Port]],"IN!"), "")</f>
        <v>#define PIN_CORROUTI P6IN!</v>
      </c>
    </row>
    <row r="31" spans="1:15" x14ac:dyDescent="0.25">
      <c r="A31" s="3">
        <v>23</v>
      </c>
      <c r="B31" s="3" t="s">
        <v>67</v>
      </c>
      <c r="C31" s="3">
        <v>0</v>
      </c>
      <c r="D31" t="s">
        <v>22</v>
      </c>
      <c r="F31" s="3"/>
      <c r="G31" s="3"/>
      <c r="H31" s="3"/>
      <c r="I31" s="3"/>
      <c r="K31" t="str">
        <f>IF(ISTEXT(Table1[[#This Row],[Function]]), CONCATENATE("#define ", Table1[[#This Row],[Function]], "_BIT BIT", Table1[[#This Row],[Bit]],"!"), "")</f>
        <v/>
      </c>
      <c r="L31" t="str">
        <f>IF(ISTEXT(Table1[[#This Row],[Function]]),CONCATENATE("#define PDIR_",Table1[[#This Row],[Function]]," P",Table1[[#This Row],[Port]],"DIR!"), "")</f>
        <v/>
      </c>
      <c r="M31" t="str">
        <f>IF(ISTEXT(Table1[[#This Row],[Function]]),CONCATENATE("#define PSEL_",Table1[[#This Row],[Function]]," P",Table1[[#This Row],[Port]],"SEL!"), "")</f>
        <v/>
      </c>
      <c r="N31" t="str">
        <f>IF(ISTEXT(Table1[[#This Row],[Function]]),CONCATENATE("#define POUT_",Table1[[#This Row],[Function]]," P",Table1[[#This Row],[Port]],"OUT!"), "")</f>
        <v/>
      </c>
      <c r="O31" t="str">
        <f>IF(ISTEXT(Table1[[#This Row],[Function]]),CONCATENATE("#define PIN_",Table1[[#This Row],[Function]]," P",Table1[[#This Row],[Port]],"IN!"), "")</f>
        <v/>
      </c>
    </row>
    <row r="32" spans="1:15" x14ac:dyDescent="0.25">
      <c r="A32" s="3">
        <v>24</v>
      </c>
      <c r="B32" s="3" t="s">
        <v>67</v>
      </c>
      <c r="C32" s="3">
        <v>1</v>
      </c>
      <c r="D32" t="s">
        <v>23</v>
      </c>
      <c r="F32" s="3"/>
      <c r="G32" s="3"/>
      <c r="H32" s="3"/>
      <c r="I32" s="3"/>
      <c r="K32" t="str">
        <f>IF(ISTEXT(Table1[[#This Row],[Function]]), CONCATENATE("#define ", Table1[[#This Row],[Function]], "_BIT BIT", Table1[[#This Row],[Bit]],"!"), "")</f>
        <v/>
      </c>
      <c r="L32" t="str">
        <f>IF(ISTEXT(Table1[[#This Row],[Function]]),CONCATENATE("#define PDIR_",Table1[[#This Row],[Function]]," P",Table1[[#This Row],[Port]],"DIR!"), "")</f>
        <v/>
      </c>
      <c r="M32" t="str">
        <f>IF(ISTEXT(Table1[[#This Row],[Function]]),CONCATENATE("#define PSEL_",Table1[[#This Row],[Function]]," P",Table1[[#This Row],[Port]],"SEL!"), "")</f>
        <v/>
      </c>
      <c r="N32" t="str">
        <f>IF(ISTEXT(Table1[[#This Row],[Function]]),CONCATENATE("#define POUT_",Table1[[#This Row],[Function]]," P",Table1[[#This Row],[Port]],"OUT!"), "")</f>
        <v/>
      </c>
      <c r="O32" t="str">
        <f>IF(ISTEXT(Table1[[#This Row],[Function]]),CONCATENATE("#define PIN_",Table1[[#This Row],[Function]]," P",Table1[[#This Row],[Port]],"IN!"), "")</f>
        <v/>
      </c>
    </row>
    <row r="33" spans="1:15" x14ac:dyDescent="0.25">
      <c r="A33" s="3">
        <v>25</v>
      </c>
      <c r="B33" s="3" t="s">
        <v>67</v>
      </c>
      <c r="C33" s="3">
        <v>2</v>
      </c>
      <c r="D33" t="s">
        <v>35</v>
      </c>
      <c r="F33" s="3" t="s">
        <v>84</v>
      </c>
      <c r="G33" s="3">
        <v>1</v>
      </c>
      <c r="H33" s="3">
        <v>0</v>
      </c>
      <c r="I33" s="3">
        <v>0</v>
      </c>
      <c r="K33" t="str">
        <f>IF(ISTEXT(Table1[[#This Row],[Function]]), CONCATENATE("#define ", Table1[[#This Row],[Function]], "_BIT BIT", Table1[[#This Row],[Bit]],"!"), "")</f>
        <v>#define DBG_BIT BIT2!</v>
      </c>
      <c r="L33" t="str">
        <f>IF(ISTEXT(Table1[[#This Row],[Function]]),CONCATENATE("#define PDIR_",Table1[[#This Row],[Function]]," P",Table1[[#This Row],[Port]],"DIR!"), "")</f>
        <v>#define PDIR_DBG PJDIR!</v>
      </c>
      <c r="M33" t="str">
        <f>IF(ISTEXT(Table1[[#This Row],[Function]]),CONCATENATE("#define PSEL_",Table1[[#This Row],[Function]]," P",Table1[[#This Row],[Port]],"SEL!"), "")</f>
        <v>#define PSEL_DBG PJSEL!</v>
      </c>
      <c r="N33" t="str">
        <f>IF(ISTEXT(Table1[[#This Row],[Function]]),CONCATENATE("#define POUT_",Table1[[#This Row],[Function]]," P",Table1[[#This Row],[Port]],"OUT!"), "")</f>
        <v>#define POUT_DBG PJOUT!</v>
      </c>
      <c r="O33" t="str">
        <f>IF(ISTEXT(Table1[[#This Row],[Function]]),CONCATENATE("#define PIN_",Table1[[#This Row],[Function]]," P",Table1[[#This Row],[Port]],"IN!"), "")</f>
        <v>#define PIN_DBG PJIN!</v>
      </c>
    </row>
    <row r="34" spans="1:15" x14ac:dyDescent="0.25">
      <c r="A34" s="3">
        <v>26</v>
      </c>
      <c r="B34" s="3" t="s">
        <v>67</v>
      </c>
      <c r="C34" s="3">
        <v>3</v>
      </c>
      <c r="D34" t="s">
        <v>34</v>
      </c>
      <c r="F34" s="3" t="s">
        <v>83</v>
      </c>
      <c r="G34" s="3">
        <v>1</v>
      </c>
      <c r="H34" s="3">
        <v>0</v>
      </c>
      <c r="I34" s="3">
        <v>0</v>
      </c>
      <c r="K34" t="str">
        <f>IF(ISTEXT(Table1[[#This Row],[Function]]), CONCATENATE("#define ", Table1[[#This Row],[Function]], "_BIT BIT", Table1[[#This Row],[Bit]],"!"), "")</f>
        <v>#define LED_BIT BIT3!</v>
      </c>
      <c r="L34" t="str">
        <f>IF(ISTEXT(Table1[[#This Row],[Function]]),CONCATENATE("#define PDIR_",Table1[[#This Row],[Function]]," P",Table1[[#This Row],[Port]],"DIR!"), "")</f>
        <v>#define PDIR_LED PJDIR!</v>
      </c>
      <c r="M34" t="str">
        <f>IF(ISTEXT(Table1[[#This Row],[Function]]),CONCATENATE("#define PSEL_",Table1[[#This Row],[Function]]," P",Table1[[#This Row],[Port]],"SEL!"), "")</f>
        <v>#define PSEL_LED PJSEL!</v>
      </c>
      <c r="N34" t="str">
        <f>IF(ISTEXT(Table1[[#This Row],[Function]]),CONCATENATE("#define POUT_",Table1[[#This Row],[Function]]," P",Table1[[#This Row],[Port]],"OUT!"), "")</f>
        <v>#define POUT_LED PJOUT!</v>
      </c>
      <c r="O34" t="str">
        <f>IF(ISTEXT(Table1[[#This Row],[Function]]),CONCATENATE("#define PIN_",Table1[[#This Row],[Function]]," P",Table1[[#This Row],[Port]],"IN!"), "")</f>
        <v>#define PIN_LED PJIN!</v>
      </c>
    </row>
    <row r="35" spans="1:15" x14ac:dyDescent="0.25">
      <c r="A35" s="3">
        <v>38</v>
      </c>
      <c r="B35" s="3" t="s">
        <v>68</v>
      </c>
      <c r="C35" s="3">
        <v>0</v>
      </c>
      <c r="D35" t="s">
        <v>45</v>
      </c>
      <c r="F35" s="3"/>
      <c r="G35" s="3"/>
      <c r="H35" s="3"/>
      <c r="I35" s="3"/>
      <c r="K35" t="str">
        <f>IF(ISTEXT(Table1[[#This Row],[Function]]), CONCATENATE("#define ", Table1[[#This Row],[Function]], "_BIT BIT", Table1[[#This Row],[Bit]],"!"), "")</f>
        <v/>
      </c>
      <c r="L35" t="str">
        <f>IF(ISTEXT(Table1[[#This Row],[Function]]),CONCATENATE("#define PDIR_",Table1[[#This Row],[Function]]," P",Table1[[#This Row],[Port]],"DIR!"), "")</f>
        <v/>
      </c>
      <c r="M35" t="str">
        <f>IF(ISTEXT(Table1[[#This Row],[Function]]),CONCATENATE("#define PSEL_",Table1[[#This Row],[Function]]," P",Table1[[#This Row],[Port]],"SEL!"), "")</f>
        <v/>
      </c>
      <c r="N35" t="str">
        <f>IF(ISTEXT(Table1[[#This Row],[Function]]),CONCATENATE("#define POUT_",Table1[[#This Row],[Function]]," P",Table1[[#This Row],[Port]],"OUT!"), "")</f>
        <v/>
      </c>
      <c r="O35" t="str">
        <f>IF(ISTEXT(Table1[[#This Row],[Function]]),CONCATENATE("#define PIN_",Table1[[#This Row],[Function]]," P",Table1[[#This Row],[Port]],"IN!"), "")</f>
        <v/>
      </c>
    </row>
    <row r="36" spans="1:15" x14ac:dyDescent="0.25">
      <c r="A36" s="3">
        <v>40</v>
      </c>
      <c r="B36" s="3" t="s">
        <v>68</v>
      </c>
      <c r="C36" s="3">
        <v>1</v>
      </c>
      <c r="D36" t="s">
        <v>44</v>
      </c>
      <c r="F36" s="3"/>
      <c r="G36" s="3"/>
      <c r="H36" s="3"/>
      <c r="I36" s="3"/>
      <c r="K36" t="str">
        <f>IF(ISTEXT(Table1[[#This Row],[Function]]), CONCATENATE("#define ", Table1[[#This Row],[Function]], "_BIT BIT", Table1[[#This Row],[Bit]],"!"), "")</f>
        <v/>
      </c>
      <c r="L36" t="str">
        <f>IF(ISTEXT(Table1[[#This Row],[Function]]),CONCATENATE("#define PDIR_",Table1[[#This Row],[Function]]," P",Table1[[#This Row],[Port]],"DIR!"), "")</f>
        <v/>
      </c>
      <c r="M36" t="str">
        <f>IF(ISTEXT(Table1[[#This Row],[Function]]),CONCATENATE("#define PSEL_",Table1[[#This Row],[Function]]," P",Table1[[#This Row],[Port]],"SEL!"), "")</f>
        <v/>
      </c>
      <c r="N36" t="str">
        <f>IF(ISTEXT(Table1[[#This Row],[Function]]),CONCATENATE("#define POUT_",Table1[[#This Row],[Function]]," P",Table1[[#This Row],[Port]],"OUT!"), "")</f>
        <v/>
      </c>
      <c r="O36" t="str">
        <f>IF(ISTEXT(Table1[[#This Row],[Function]]),CONCATENATE("#define PIN_",Table1[[#This Row],[Function]]," P",Table1[[#This Row],[Port]],"IN!"), "")</f>
        <v/>
      </c>
    </row>
    <row r="37" spans="1:15" x14ac:dyDescent="0.25">
      <c r="A37" s="3">
        <v>7</v>
      </c>
      <c r="B37" s="3"/>
      <c r="C37" s="3"/>
      <c r="D37" t="s">
        <v>6</v>
      </c>
      <c r="F37" s="3"/>
      <c r="G37" s="3"/>
      <c r="H37" s="3"/>
      <c r="I37" s="3"/>
      <c r="K37" t="str">
        <f>IF(ISTEXT(Table1[[#This Row],[Function]]), CONCATENATE("#define ", Table1[[#This Row],[Function]], "_BIT BIT", Table1[[#This Row],[Bit]],"!"), "")</f>
        <v/>
      </c>
      <c r="L37" t="str">
        <f>IF(ISTEXT(Table1[[#This Row],[Function]]),CONCATENATE("#define PDIR_",Table1[[#This Row],[Function]]," P",Table1[[#This Row],[Port]],"DIR!"), "")</f>
        <v/>
      </c>
      <c r="M37" t="str">
        <f>IF(ISTEXT(Table1[[#This Row],[Function]]),CONCATENATE("#define PSEL_",Table1[[#This Row],[Function]]," P",Table1[[#This Row],[Port]],"SEL!"), "")</f>
        <v/>
      </c>
      <c r="N37" t="str">
        <f>IF(ISTEXT(Table1[[#This Row],[Function]]),CONCATENATE("#define POUT_",Table1[[#This Row],[Function]]," P",Table1[[#This Row],[Port]],"OUT!"), "")</f>
        <v/>
      </c>
      <c r="O37" t="str">
        <f>IF(ISTEXT(Table1[[#This Row],[Function]]),CONCATENATE("#define PIN_",Table1[[#This Row],[Function]]," P",Table1[[#This Row],[Port]],"IN!"), "")</f>
        <v/>
      </c>
    </row>
    <row r="38" spans="1:15" x14ac:dyDescent="0.25">
      <c r="A38" s="3">
        <v>10</v>
      </c>
      <c r="B38" s="3"/>
      <c r="C38" s="3"/>
      <c r="D38" t="s">
        <v>9</v>
      </c>
      <c r="F38" s="3"/>
      <c r="G38" s="3"/>
      <c r="H38" s="3"/>
      <c r="I38" s="3"/>
      <c r="K38" t="str">
        <f>IF(ISTEXT(Table1[[#This Row],[Function]]), CONCATENATE("#define ", Table1[[#This Row],[Function]], "_BIT BIT", Table1[[#This Row],[Bit]],"!"), "")</f>
        <v/>
      </c>
      <c r="L38" t="str">
        <f>IF(ISTEXT(Table1[[#This Row],[Function]]),CONCATENATE("#define PDIR_",Table1[[#This Row],[Function]]," P",Table1[[#This Row],[Port]],"DIR!"), "")</f>
        <v/>
      </c>
      <c r="M38" t="str">
        <f>IF(ISTEXT(Table1[[#This Row],[Function]]),CONCATENATE("#define PSEL_",Table1[[#This Row],[Function]]," P",Table1[[#This Row],[Port]],"SEL!"), "")</f>
        <v/>
      </c>
      <c r="N38" t="str">
        <f>IF(ISTEXT(Table1[[#This Row],[Function]]),CONCATENATE("#define POUT_",Table1[[#This Row],[Function]]," P",Table1[[#This Row],[Port]],"OUT!"), "")</f>
        <v/>
      </c>
      <c r="O38" t="str">
        <f>IF(ISTEXT(Table1[[#This Row],[Function]]),CONCATENATE("#define PIN_",Table1[[#This Row],[Function]]," P",Table1[[#This Row],[Port]],"IN!"), "")</f>
        <v/>
      </c>
    </row>
    <row r="39" spans="1:15" x14ac:dyDescent="0.25">
      <c r="A39" s="3">
        <v>11</v>
      </c>
      <c r="B39" s="3"/>
      <c r="C39" s="3"/>
      <c r="D39" t="s">
        <v>10</v>
      </c>
      <c r="F39" s="3"/>
      <c r="G39" s="3"/>
      <c r="H39" s="3"/>
      <c r="I39" s="3"/>
      <c r="K39" t="str">
        <f>IF(ISTEXT(Table1[[#This Row],[Function]]), CONCATENATE("#define ", Table1[[#This Row],[Function]], "_BIT BIT", Table1[[#This Row],[Bit]],"!"), "")</f>
        <v/>
      </c>
      <c r="L39" t="str">
        <f>IF(ISTEXT(Table1[[#This Row],[Function]]),CONCATENATE("#define PDIR_",Table1[[#This Row],[Function]]," P",Table1[[#This Row],[Port]],"DIR!"), "")</f>
        <v/>
      </c>
      <c r="M39" t="str">
        <f>IF(ISTEXT(Table1[[#This Row],[Function]]),CONCATENATE("#define PSEL_",Table1[[#This Row],[Function]]," P",Table1[[#This Row],[Port]],"SEL!"), "")</f>
        <v/>
      </c>
      <c r="N39" t="str">
        <f>IF(ISTEXT(Table1[[#This Row],[Function]]),CONCATENATE("#define POUT_",Table1[[#This Row],[Function]]," P",Table1[[#This Row],[Port]],"OUT!"), "")</f>
        <v/>
      </c>
      <c r="O39" t="str">
        <f>IF(ISTEXT(Table1[[#This Row],[Function]]),CONCATENATE("#define PIN_",Table1[[#This Row],[Function]]," P",Table1[[#This Row],[Port]],"IN!"), "")</f>
        <v/>
      </c>
    </row>
    <row r="40" spans="1:15" x14ac:dyDescent="0.25">
      <c r="A40" s="3">
        <v>12</v>
      </c>
      <c r="B40" s="3"/>
      <c r="C40" s="3"/>
      <c r="D40" t="s">
        <v>11</v>
      </c>
      <c r="F40" s="3"/>
      <c r="G40" s="3"/>
      <c r="H40" s="3"/>
      <c r="I40" s="3"/>
      <c r="K40" t="str">
        <f>IF(ISTEXT(Table1[[#This Row],[Function]]), CONCATENATE("#define ", Table1[[#This Row],[Function]], "_BIT BIT", Table1[[#This Row],[Bit]],"!"), "")</f>
        <v/>
      </c>
      <c r="L40" t="str">
        <f>IF(ISTEXT(Table1[[#This Row],[Function]]),CONCATENATE("#define PDIR_",Table1[[#This Row],[Function]]," P",Table1[[#This Row],[Port]],"DIR!"), "")</f>
        <v/>
      </c>
      <c r="M40" t="str">
        <f>IF(ISTEXT(Table1[[#This Row],[Function]]),CONCATENATE("#define PSEL_",Table1[[#This Row],[Function]]," P",Table1[[#This Row],[Port]],"SEL!"), "")</f>
        <v/>
      </c>
      <c r="N40" t="str">
        <f>IF(ISTEXT(Table1[[#This Row],[Function]]),CONCATENATE("#define POUT_",Table1[[#This Row],[Function]]," P",Table1[[#This Row],[Port]],"OUT!"), "")</f>
        <v/>
      </c>
      <c r="O40" t="str">
        <f>IF(ISTEXT(Table1[[#This Row],[Function]]),CONCATENATE("#define PIN_",Table1[[#This Row],[Function]]," P",Table1[[#This Row],[Port]],"IN!"), "")</f>
        <v/>
      </c>
    </row>
    <row r="41" spans="1:15" x14ac:dyDescent="0.25">
      <c r="A41" s="3">
        <v>13</v>
      </c>
      <c r="B41" s="3"/>
      <c r="C41" s="3"/>
      <c r="D41" t="s">
        <v>12</v>
      </c>
      <c r="F41" s="3"/>
      <c r="G41" s="3"/>
      <c r="H41" s="3"/>
      <c r="I41" s="3"/>
      <c r="K41" t="str">
        <f>IF(ISTEXT(Table1[[#This Row],[Function]]), CONCATENATE("#define ", Table1[[#This Row],[Function]], "_BIT BIT", Table1[[#This Row],[Bit]],"!"), "")</f>
        <v/>
      </c>
      <c r="L41" t="str">
        <f>IF(ISTEXT(Table1[[#This Row],[Function]]),CONCATENATE("#define PDIR_",Table1[[#This Row],[Function]]," P",Table1[[#This Row],[Port]],"DIR!"), "")</f>
        <v/>
      </c>
      <c r="M41" t="str">
        <f>IF(ISTEXT(Table1[[#This Row],[Function]]),CONCATENATE("#define PSEL_",Table1[[#This Row],[Function]]," P",Table1[[#This Row],[Port]],"SEL!"), "")</f>
        <v/>
      </c>
      <c r="N41" t="str">
        <f>IF(ISTEXT(Table1[[#This Row],[Function]]),CONCATENATE("#define POUT_",Table1[[#This Row],[Function]]," P",Table1[[#This Row],[Port]],"OUT!"), "")</f>
        <v/>
      </c>
      <c r="O41" t="str">
        <f>IF(ISTEXT(Table1[[#This Row],[Function]]),CONCATENATE("#define PIN_",Table1[[#This Row],[Function]]," P",Table1[[#This Row],[Port]],"IN!"), "")</f>
        <v/>
      </c>
    </row>
    <row r="42" spans="1:15" x14ac:dyDescent="0.25">
      <c r="A42" s="3">
        <v>27</v>
      </c>
      <c r="B42" s="3"/>
      <c r="C42" s="3"/>
      <c r="D42" t="s">
        <v>33</v>
      </c>
      <c r="F42" s="3"/>
      <c r="G42" s="3"/>
      <c r="H42" s="3"/>
      <c r="I42" s="3"/>
      <c r="K42" t="str">
        <f>IF(ISTEXT(Table1[[#This Row],[Function]]), CONCATENATE("#define ", Table1[[#This Row],[Function]], "_BIT BIT", Table1[[#This Row],[Bit]],"!"), "")</f>
        <v/>
      </c>
      <c r="L42" t="str">
        <f>IF(ISTEXT(Table1[[#This Row],[Function]]),CONCATENATE("#define PDIR_",Table1[[#This Row],[Function]]," P",Table1[[#This Row],[Port]],"DIR!"), "")</f>
        <v/>
      </c>
      <c r="M42" t="str">
        <f>IF(ISTEXT(Table1[[#This Row],[Function]]),CONCATENATE("#define PSEL_",Table1[[#This Row],[Function]]," P",Table1[[#This Row],[Port]],"SEL!"), "")</f>
        <v/>
      </c>
      <c r="N42" t="str">
        <f>IF(ISTEXT(Table1[[#This Row],[Function]]),CONCATENATE("#define POUT_",Table1[[#This Row],[Function]]," P",Table1[[#This Row],[Port]],"OUT!"), "")</f>
        <v/>
      </c>
      <c r="O42" t="str">
        <f>IF(ISTEXT(Table1[[#This Row],[Function]]),CONCATENATE("#define PIN_",Table1[[#This Row],[Function]]," P",Table1[[#This Row],[Port]],"IN!"), "")</f>
        <v/>
      </c>
    </row>
    <row r="43" spans="1:15" x14ac:dyDescent="0.25">
      <c r="A43" s="3">
        <v>28</v>
      </c>
      <c r="B43" s="3"/>
      <c r="C43" s="3"/>
      <c r="D43" t="s">
        <v>32</v>
      </c>
      <c r="F43" s="3"/>
      <c r="G43" s="3"/>
      <c r="H43" s="3"/>
      <c r="I43" s="3"/>
      <c r="K43" t="str">
        <f>IF(ISTEXT(Table1[[#This Row],[Function]]), CONCATENATE("#define ", Table1[[#This Row],[Function]], "_BIT BIT", Table1[[#This Row],[Bit]],"!"), "")</f>
        <v/>
      </c>
      <c r="L43" t="str">
        <f>IF(ISTEXT(Table1[[#This Row],[Function]]),CONCATENATE("#define PDIR_",Table1[[#This Row],[Function]]," P",Table1[[#This Row],[Port]],"DIR!"), "")</f>
        <v/>
      </c>
      <c r="M43" t="str">
        <f>IF(ISTEXT(Table1[[#This Row],[Function]]),CONCATENATE("#define PSEL_",Table1[[#This Row],[Function]]," P",Table1[[#This Row],[Port]],"SEL!"), "")</f>
        <v/>
      </c>
      <c r="N43" t="str">
        <f>IF(ISTEXT(Table1[[#This Row],[Function]]),CONCATENATE("#define POUT_",Table1[[#This Row],[Function]]," P",Table1[[#This Row],[Port]],"OUT!"), "")</f>
        <v/>
      </c>
      <c r="O43" t="str">
        <f>IF(ISTEXT(Table1[[#This Row],[Function]]),CONCATENATE("#define PIN_",Table1[[#This Row],[Function]]," P",Table1[[#This Row],[Port]],"IN!"), "")</f>
        <v/>
      </c>
    </row>
    <row r="44" spans="1:15" x14ac:dyDescent="0.25">
      <c r="A44" s="3">
        <v>37</v>
      </c>
      <c r="B44" s="3"/>
      <c r="C44" s="3"/>
      <c r="D44" t="s">
        <v>46</v>
      </c>
      <c r="F44" s="3"/>
      <c r="G44" s="3"/>
      <c r="H44" s="3"/>
      <c r="I44" s="3"/>
      <c r="K44" t="str">
        <f>IF(ISTEXT(Table1[[#This Row],[Function]]), CONCATENATE("#define ", Table1[[#This Row],[Function]], "_BIT BIT", Table1[[#This Row],[Bit]],"!"), "")</f>
        <v/>
      </c>
      <c r="L44" t="str">
        <f>IF(ISTEXT(Table1[[#This Row],[Function]]),CONCATENATE("#define PDIR_",Table1[[#This Row],[Function]]," P",Table1[[#This Row],[Port]],"DIR!"), "")</f>
        <v/>
      </c>
      <c r="M44" t="str">
        <f>IF(ISTEXT(Table1[[#This Row],[Function]]),CONCATENATE("#define PSEL_",Table1[[#This Row],[Function]]," P",Table1[[#This Row],[Port]],"SEL!"), "")</f>
        <v/>
      </c>
      <c r="N44" t="str">
        <f>IF(ISTEXT(Table1[[#This Row],[Function]]),CONCATENATE("#define POUT_",Table1[[#This Row],[Function]]," P",Table1[[#This Row],[Port]],"OUT!"), "")</f>
        <v/>
      </c>
      <c r="O44" t="str">
        <f>IF(ISTEXT(Table1[[#This Row],[Function]]),CONCATENATE("#define PIN_",Table1[[#This Row],[Function]]," P",Table1[[#This Row],[Port]],"IN!"), "")</f>
        <v/>
      </c>
    </row>
    <row r="45" spans="1:15" x14ac:dyDescent="0.25">
      <c r="A45" s="3">
        <v>39</v>
      </c>
      <c r="B45" s="3"/>
      <c r="C45" s="3"/>
      <c r="D45" t="s">
        <v>41</v>
      </c>
      <c r="F45" s="3"/>
      <c r="G45" s="3"/>
      <c r="H45" s="3"/>
      <c r="I45" s="3"/>
      <c r="K45" t="str">
        <f>IF(ISTEXT(Table1[[#This Row],[Function]]), CONCATENATE("#define ", Table1[[#This Row],[Function]], "_BIT BIT", Table1[[#This Row],[Bit]],"!"), "")</f>
        <v/>
      </c>
      <c r="L45" t="str">
        <f>IF(ISTEXT(Table1[[#This Row],[Function]]),CONCATENATE("#define PDIR_",Table1[[#This Row],[Function]]," P",Table1[[#This Row],[Port]],"DIR!"), "")</f>
        <v/>
      </c>
      <c r="M45" t="str">
        <f>IF(ISTEXT(Table1[[#This Row],[Function]]),CONCATENATE("#define PSEL_",Table1[[#This Row],[Function]]," P",Table1[[#This Row],[Port]],"SEL!"), "")</f>
        <v/>
      </c>
      <c r="N45" t="str">
        <f>IF(ISTEXT(Table1[[#This Row],[Function]]),CONCATENATE("#define POUT_",Table1[[#This Row],[Function]]," P",Table1[[#This Row],[Port]],"OUT!"), "")</f>
        <v/>
      </c>
      <c r="O45" t="str">
        <f>IF(ISTEXT(Table1[[#This Row],[Function]]),CONCATENATE("#define PIN_",Table1[[#This Row],[Function]]," P",Table1[[#This Row],[Port]],"IN!"), "")</f>
        <v/>
      </c>
    </row>
    <row r="46" spans="1:15" x14ac:dyDescent="0.25">
      <c r="A46" s="3">
        <v>41</v>
      </c>
      <c r="B46" s="3"/>
      <c r="C46" s="3"/>
      <c r="D46" t="s">
        <v>43</v>
      </c>
      <c r="F46" s="3"/>
      <c r="G46" s="3"/>
      <c r="H46" s="3"/>
      <c r="I46" s="3"/>
      <c r="K46" t="str">
        <f>IF(ISTEXT(Table1[[#This Row],[Function]]), CONCATENATE("#define ", Table1[[#This Row],[Function]], "_BIT BIT", Table1[[#This Row],[Bit]],"!"), "")</f>
        <v/>
      </c>
      <c r="L46" t="str">
        <f>IF(ISTEXT(Table1[[#This Row],[Function]]),CONCATENATE("#define PDIR_",Table1[[#This Row],[Function]]," P",Table1[[#This Row],[Port]],"DIR!"), "")</f>
        <v/>
      </c>
      <c r="M46" t="str">
        <f>IF(ISTEXT(Table1[[#This Row],[Function]]),CONCATENATE("#define PSEL_",Table1[[#This Row],[Function]]," P",Table1[[#This Row],[Port]],"SEL!"), "")</f>
        <v/>
      </c>
      <c r="N46" t="str">
        <f>IF(ISTEXT(Table1[[#This Row],[Function]]),CONCATENATE("#define POUT_",Table1[[#This Row],[Function]]," P",Table1[[#This Row],[Port]],"OUT!"), "")</f>
        <v/>
      </c>
      <c r="O46" t="str">
        <f>IF(ISTEXT(Table1[[#This Row],[Function]]),CONCATENATE("#define PIN_",Table1[[#This Row],[Function]]," P",Table1[[#This Row],[Port]],"IN!"), "")</f>
        <v/>
      </c>
    </row>
    <row r="47" spans="1:15" x14ac:dyDescent="0.25">
      <c r="A47" s="3">
        <v>42</v>
      </c>
      <c r="B47" s="3"/>
      <c r="C47" s="3"/>
      <c r="D47" t="s">
        <v>42</v>
      </c>
      <c r="F47" s="3"/>
      <c r="G47" s="3"/>
      <c r="H47" s="3"/>
      <c r="I47" s="3"/>
      <c r="K47" t="str">
        <f>IF(ISTEXT(Table1[[#This Row],[Function]]), CONCATENATE("#define ", Table1[[#This Row],[Function]], "_BIT BIT", Table1[[#This Row],[Bit]],"!"), "")</f>
        <v/>
      </c>
      <c r="L47" t="str">
        <f>IF(ISTEXT(Table1[[#This Row],[Function]]),CONCATENATE("#define PDIR_",Table1[[#This Row],[Function]]," P",Table1[[#This Row],[Port]],"DIR!"), "")</f>
        <v/>
      </c>
      <c r="M47" t="str">
        <f>IF(ISTEXT(Table1[[#This Row],[Function]]),CONCATENATE("#define PSEL_",Table1[[#This Row],[Function]]," P",Table1[[#This Row],[Port]],"SEL!"), "")</f>
        <v/>
      </c>
      <c r="N47" t="str">
        <f>IF(ISTEXT(Table1[[#This Row],[Function]]),CONCATENATE("#define POUT_",Table1[[#This Row],[Function]]," P",Table1[[#This Row],[Port]],"OUT!"), "")</f>
        <v/>
      </c>
      <c r="O47" t="str">
        <f>IF(ISTEXT(Table1[[#This Row],[Function]]),CONCATENATE("#define PIN_",Table1[[#This Row],[Function]]," P",Table1[[#This Row],[Port]],"IN!"), "")</f>
        <v/>
      </c>
    </row>
    <row r="48" spans="1:15" x14ac:dyDescent="0.25">
      <c r="A48" s="3">
        <v>43</v>
      </c>
      <c r="B48" s="3"/>
      <c r="C48" s="3"/>
      <c r="D48" t="s">
        <v>41</v>
      </c>
      <c r="F48" s="3"/>
      <c r="G48" s="3"/>
      <c r="H48" s="3"/>
      <c r="I48" s="3"/>
      <c r="K48" t="str">
        <f>IF(ISTEXT(Table1[[#This Row],[Function]]), CONCATENATE("#define ", Table1[[#This Row],[Function]], "_BIT BIT", Table1[[#This Row],[Bit]],"!"), "")</f>
        <v/>
      </c>
      <c r="L48" t="str">
        <f>IF(ISTEXT(Table1[[#This Row],[Function]]),CONCATENATE("#define PDIR_",Table1[[#This Row],[Function]]," P",Table1[[#This Row],[Port]],"DIR!"), "")</f>
        <v/>
      </c>
      <c r="M48" t="str">
        <f>IF(ISTEXT(Table1[[#This Row],[Function]]),CONCATENATE("#define PSEL_",Table1[[#This Row],[Function]]," P",Table1[[#This Row],[Port]],"SEL!"), "")</f>
        <v/>
      </c>
      <c r="N48" t="str">
        <f>IF(ISTEXT(Table1[[#This Row],[Function]]),CONCATENATE("#define POUT_",Table1[[#This Row],[Function]]," P",Table1[[#This Row],[Port]],"OUT!"), "")</f>
        <v/>
      </c>
      <c r="O48" t="str">
        <f>IF(ISTEXT(Table1[[#This Row],[Function]]),CONCATENATE("#define PIN_",Table1[[#This Row],[Function]]," P",Table1[[#This Row],[Port]],"IN!"), "")</f>
        <v/>
      </c>
    </row>
    <row r="49" spans="1:15" x14ac:dyDescent="0.25">
      <c r="A49" s="3">
        <v>44</v>
      </c>
      <c r="B49" s="3"/>
      <c r="C49" s="3"/>
      <c r="D49" t="s">
        <v>40</v>
      </c>
      <c r="F49" s="3"/>
      <c r="G49" s="3"/>
      <c r="H49" s="3"/>
      <c r="I49" s="3"/>
      <c r="K49" t="str">
        <f>IF(ISTEXT(Table1[[#This Row],[Function]]), CONCATENATE("#define ", Table1[[#This Row],[Function]], "_BIT BIT", Table1[[#This Row],[Bit]],"!"), "")</f>
        <v/>
      </c>
      <c r="L49" t="str">
        <f>IF(ISTEXT(Table1[[#This Row],[Function]]),CONCATENATE("#define PDIR_",Table1[[#This Row],[Function]]," P",Table1[[#This Row],[Port]],"DIR!"), "")</f>
        <v/>
      </c>
      <c r="M49" t="str">
        <f>IF(ISTEXT(Table1[[#This Row],[Function]]),CONCATENATE("#define PSEL_",Table1[[#This Row],[Function]]," P",Table1[[#This Row],[Port]],"SEL!"), "")</f>
        <v/>
      </c>
      <c r="N49" t="str">
        <f>IF(ISTEXT(Table1[[#This Row],[Function]]),CONCATENATE("#define POUT_",Table1[[#This Row],[Function]]," P",Table1[[#This Row],[Port]],"OUT!"), "")</f>
        <v/>
      </c>
      <c r="O49" t="str">
        <f>IF(ISTEXT(Table1[[#This Row],[Function]]),CONCATENATE("#define PIN_",Table1[[#This Row],[Function]]," P",Table1[[#This Row],[Port]],"IN!"), "")</f>
        <v/>
      </c>
    </row>
    <row r="50" spans="1:15" x14ac:dyDescent="0.25">
      <c r="A50" s="3">
        <v>47</v>
      </c>
      <c r="B50" s="3"/>
      <c r="C50" s="3"/>
      <c r="D50" t="s">
        <v>37</v>
      </c>
      <c r="F50" s="3"/>
      <c r="G50" s="3"/>
      <c r="H50" s="3"/>
      <c r="I50" s="3"/>
      <c r="K50" t="str">
        <f>IF(ISTEXT(Table1[[#This Row],[Function]]), CONCATENATE("#define ", Table1[[#This Row],[Function]], "_BIT BIT", Table1[[#This Row],[Bit]],"!"), "")</f>
        <v/>
      </c>
      <c r="L50" t="str">
        <f>IF(ISTEXT(Table1[[#This Row],[Function]]),CONCATENATE("#define PDIR_",Table1[[#This Row],[Function]]," P",Table1[[#This Row],[Port]],"DIR!"), "")</f>
        <v/>
      </c>
      <c r="M50" t="str">
        <f>IF(ISTEXT(Table1[[#This Row],[Function]]),CONCATENATE("#define PSEL_",Table1[[#This Row],[Function]]," P",Table1[[#This Row],[Port]],"SEL!"), "")</f>
        <v/>
      </c>
      <c r="N50" t="str">
        <f>IF(ISTEXT(Table1[[#This Row],[Function]]),CONCATENATE("#define POUT_",Table1[[#This Row],[Function]]," P",Table1[[#This Row],[Port]],"OUT!"), "")</f>
        <v/>
      </c>
      <c r="O50" t="str">
        <f>IF(ISTEXT(Table1[[#This Row],[Function]]),CONCATENATE("#define PIN_",Table1[[#This Row],[Function]]," P",Table1[[#This Row],[Port]],"IN!"), "")</f>
        <v/>
      </c>
    </row>
    <row r="51" spans="1:15" x14ac:dyDescent="0.25">
      <c r="A51" s="3">
        <v>48</v>
      </c>
      <c r="B51" s="3"/>
      <c r="C51" s="3"/>
      <c r="D51" t="s">
        <v>36</v>
      </c>
      <c r="K51" t="str">
        <f>IF(ISTEXT(Table1[[#This Row],[Function]]), CONCATENATE("#define ", Table1[[#This Row],[Function]], "_BIT BIT", Table1[[#This Row],[Bit]],"!"), "")</f>
        <v/>
      </c>
      <c r="L51" t="str">
        <f>IF(ISTEXT(Table1[[#This Row],[Function]]),CONCATENATE("#define PDIR_",Table1[[#This Row],[Function]]," P",Table1[[#This Row],[Port]],"DIR!"), "")</f>
        <v/>
      </c>
      <c r="M51" t="str">
        <f>IF(ISTEXT(Table1[[#This Row],[Function]]),CONCATENATE("#define PSEL_",Table1[[#This Row],[Function]]," P",Table1[[#This Row],[Port]],"SEL!"), "")</f>
        <v/>
      </c>
      <c r="N51" t="str">
        <f>IF(ISTEXT(Table1[[#This Row],[Function]]),CONCATENATE("#define POUT_",Table1[[#This Row],[Function]]," P",Table1[[#This Row],[Port]],"OUT!"), "")</f>
        <v/>
      </c>
      <c r="O51" t="str">
        <f>IF(ISTEXT(Table1[[#This Row],[Function]]),CONCATENATE("#define PIN_",Table1[[#This Row],[Function]]," P",Table1[[#This Row],[Port]],"IN!"), "")</f>
        <v/>
      </c>
    </row>
  </sheetData>
  <sortState ref="J19:K30">
    <sortCondition ref="J19:J30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</dc:creator>
  <cp:lastModifiedBy>CSE</cp:lastModifiedBy>
  <dcterms:created xsi:type="dcterms:W3CDTF">2014-01-12T20:29:28Z</dcterms:created>
  <dcterms:modified xsi:type="dcterms:W3CDTF">2014-01-13T00:44:40Z</dcterms:modified>
</cp:coreProperties>
</file>