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Carter\Dropbox (Duke Bio_Ea)\projects\hall_50yl2\hall_50yl\code\data\hall_data\"/>
    </mc:Choice>
  </mc:AlternateContent>
  <xr:revisionPtr revIDLastSave="0" documentId="8_{BC201C1C-11A3-4F3B-A2AB-78D3D78E36F0}" xr6:coauthVersionLast="46" xr6:coauthVersionMax="46" xr10:uidLastSave="{00000000-0000-0000-0000-000000000000}"/>
  <bookViews>
    <workbookView xWindow="-110" yWindow="-110" windowWidth="19420" windowHeight="10420"/>
  </bookViews>
  <sheets>
    <sheet name="hall_tableA2_k_morphology (vers" sheetId="1" r:id="rId1"/>
  </sheets>
  <calcPr calcId="0"/>
</workbook>
</file>

<file path=xl/calcChain.xml><?xml version="1.0" encoding="utf-8"?>
<calcChain xmlns="http://schemas.openxmlformats.org/spreadsheetml/2006/main">
  <c r="F3" i="1" l="1"/>
  <c r="N3" i="1" s="1"/>
  <c r="O3" i="1" s="1"/>
  <c r="F4" i="1"/>
  <c r="F5" i="1"/>
  <c r="H5" i="1" s="1"/>
  <c r="I5" i="1" s="1"/>
  <c r="F6" i="1"/>
  <c r="F7" i="1"/>
  <c r="H7" i="1" s="1"/>
  <c r="I7" i="1" s="1"/>
  <c r="F8" i="1"/>
  <c r="F9" i="1"/>
  <c r="F10" i="1"/>
  <c r="N10" i="1" s="1"/>
  <c r="O10" i="1" s="1"/>
  <c r="F11" i="1"/>
  <c r="H11" i="1" s="1"/>
  <c r="I11" i="1" s="1"/>
  <c r="F12" i="1"/>
  <c r="F13" i="1"/>
  <c r="H13" i="1" s="1"/>
  <c r="I13" i="1" s="1"/>
  <c r="F14" i="1"/>
  <c r="N14" i="1" s="1"/>
  <c r="O14" i="1" s="1"/>
  <c r="F15" i="1"/>
  <c r="H15" i="1" s="1"/>
  <c r="I15" i="1" s="1"/>
  <c r="F2" i="1"/>
  <c r="G3" i="1"/>
  <c r="H3" i="1" s="1"/>
  <c r="I3" i="1" s="1"/>
  <c r="G4" i="1"/>
  <c r="H4" i="1" s="1"/>
  <c r="I4" i="1" s="1"/>
  <c r="G5" i="1"/>
  <c r="G6" i="1"/>
  <c r="G7" i="1"/>
  <c r="G8" i="1"/>
  <c r="G9" i="1"/>
  <c r="G10" i="1"/>
  <c r="G11" i="1"/>
  <c r="G12" i="1"/>
  <c r="H12" i="1" s="1"/>
  <c r="I12" i="1" s="1"/>
  <c r="G13" i="1"/>
  <c r="G14" i="1"/>
  <c r="G15" i="1"/>
  <c r="G2" i="1"/>
  <c r="K3" i="1"/>
  <c r="L3" i="1" s="1"/>
  <c r="M3" i="1" s="1"/>
  <c r="K4" i="1"/>
  <c r="L4" i="1" s="1"/>
  <c r="M4" i="1" s="1"/>
  <c r="N4" i="1" s="1"/>
  <c r="O4" i="1" s="1"/>
  <c r="K5" i="1"/>
  <c r="L5" i="1" s="1"/>
  <c r="M5" i="1" s="1"/>
  <c r="N5" i="1" s="1"/>
  <c r="O5" i="1" s="1"/>
  <c r="K6" i="1"/>
  <c r="L6" i="1" s="1"/>
  <c r="M6" i="1" s="1"/>
  <c r="K7" i="1"/>
  <c r="L7" i="1" s="1"/>
  <c r="M7" i="1" s="1"/>
  <c r="K8" i="1"/>
  <c r="L8" i="1" s="1"/>
  <c r="M8" i="1" s="1"/>
  <c r="N8" i="1" s="1"/>
  <c r="O8" i="1" s="1"/>
  <c r="K9" i="1"/>
  <c r="L9" i="1" s="1"/>
  <c r="M9" i="1" s="1"/>
  <c r="N9" i="1" s="1"/>
  <c r="O9" i="1" s="1"/>
  <c r="K10" i="1"/>
  <c r="L10" i="1" s="1"/>
  <c r="M10" i="1" s="1"/>
  <c r="K11" i="1"/>
  <c r="L11" i="1" s="1"/>
  <c r="M11" i="1" s="1"/>
  <c r="K12" i="1"/>
  <c r="L12" i="1" s="1"/>
  <c r="M12" i="1" s="1"/>
  <c r="N12" i="1" s="1"/>
  <c r="O12" i="1" s="1"/>
  <c r="K13" i="1"/>
  <c r="L13" i="1" s="1"/>
  <c r="M13" i="1" s="1"/>
  <c r="N13" i="1" s="1"/>
  <c r="O13" i="1" s="1"/>
  <c r="K14" i="1"/>
  <c r="L14" i="1" s="1"/>
  <c r="M14" i="1" s="1"/>
  <c r="K15" i="1"/>
  <c r="L15" i="1" s="1"/>
  <c r="M15" i="1" s="1"/>
  <c r="K2" i="1"/>
  <c r="L2" i="1" s="1"/>
  <c r="M2" i="1" s="1"/>
  <c r="N6" i="1" l="1"/>
  <c r="O6" i="1" s="1"/>
  <c r="H14" i="1"/>
  <c r="I14" i="1" s="1"/>
  <c r="H2" i="1"/>
  <c r="I2" i="1" s="1"/>
  <c r="N11" i="1"/>
  <c r="O11" i="1" s="1"/>
  <c r="N2" i="1"/>
  <c r="O2" i="1" s="1"/>
  <c r="H6" i="1"/>
  <c r="I6" i="1" s="1"/>
  <c r="H9" i="1"/>
  <c r="I9" i="1" s="1"/>
  <c r="N15" i="1"/>
  <c r="O15" i="1" s="1"/>
  <c r="N7" i="1"/>
  <c r="O7" i="1" s="1"/>
  <c r="H10" i="1"/>
  <c r="I10" i="1" s="1"/>
  <c r="H8" i="1"/>
  <c r="I8" i="1" s="1"/>
</calcChain>
</file>

<file path=xl/sharedStrings.xml><?xml version="1.0" encoding="utf-8"?>
<sst xmlns="http://schemas.openxmlformats.org/spreadsheetml/2006/main" count="13" uniqueCount="13">
  <si>
    <t>depth.m</t>
  </si>
  <si>
    <t>depth(f)</t>
  </si>
  <si>
    <t>velocity(m/s)</t>
  </si>
  <si>
    <t>K gm-2hr-1 atm-1</t>
  </si>
  <si>
    <t>k gm-3hr-1atm-1</t>
  </si>
  <si>
    <t>depth(f) ^ -1.673</t>
  </si>
  <si>
    <t>5.026*d(f)^-1.673</t>
  </si>
  <si>
    <t>velocity (f/s)</t>
  </si>
  <si>
    <t>K2 day-1 (per area)</t>
  </si>
  <si>
    <t>Temp:</t>
  </si>
  <si>
    <t>Csat</t>
  </si>
  <si>
    <t>K</t>
  </si>
  <si>
    <t>K2 day-1 (volume)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</si>
</sst>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'hall_tableA2_k_morphology (vers'!$A$2:$A$15</c:f>
              <c:numCache>
                <c:formatCode>General</c:formatCode>
                <c:ptCount val="14"/>
                <c:pt idx="0">
                  <c:v>0.32500000000000001</c:v>
                </c:pt>
                <c:pt idx="1">
                  <c:v>0.35</c:v>
                </c:pt>
                <c:pt idx="2">
                  <c:v>0.375</c:v>
                </c:pt>
                <c:pt idx="3">
                  <c:v>0.4</c:v>
                </c:pt>
                <c:pt idx="4">
                  <c:v>0.42499999999999999</c:v>
                </c:pt>
                <c:pt idx="5">
                  <c:v>0.45</c:v>
                </c:pt>
                <c:pt idx="6">
                  <c:v>0.47499999999999998</c:v>
                </c:pt>
                <c:pt idx="7">
                  <c:v>0.5</c:v>
                </c:pt>
                <c:pt idx="8">
                  <c:v>0.52500000000000002</c:v>
                </c:pt>
                <c:pt idx="9">
                  <c:v>0.55000000000000004</c:v>
                </c:pt>
                <c:pt idx="10">
                  <c:v>0.57499999999999996</c:v>
                </c:pt>
                <c:pt idx="11">
                  <c:v>0.6</c:v>
                </c:pt>
                <c:pt idx="12">
                  <c:v>0.625</c:v>
                </c:pt>
                <c:pt idx="13">
                  <c:v>0.65</c:v>
                </c:pt>
              </c:numCache>
            </c:numRef>
          </c:xVal>
          <c:yVal>
            <c:numRef>
              <c:f>'hall_tableA2_k_morphology (vers'!$O$2:$O$15</c:f>
              <c:numCache>
                <c:formatCode>General</c:formatCode>
                <c:ptCount val="14"/>
                <c:pt idx="0">
                  <c:v>1.4164414407549869E-2</c:v>
                </c:pt>
                <c:pt idx="1">
                  <c:v>2.0896130750339071E-2</c:v>
                </c:pt>
                <c:pt idx="2">
                  <c:v>3.4635044312583838E-2</c:v>
                </c:pt>
                <c:pt idx="3">
                  <c:v>4.130994257059864E-2</c:v>
                </c:pt>
                <c:pt idx="4">
                  <c:v>5.4000562124624056E-2</c:v>
                </c:pt>
                <c:pt idx="5">
                  <c:v>6.8379707210673074E-2</c:v>
                </c:pt>
                <c:pt idx="6">
                  <c:v>9.3313167954746118E-2</c:v>
                </c:pt>
                <c:pt idx="7">
                  <c:v>0.11276945285055598</c:v>
                </c:pt>
                <c:pt idx="8">
                  <c:v>0.13162560232668491</c:v>
                </c:pt>
                <c:pt idx="9">
                  <c:v>0.13386322130575978</c:v>
                </c:pt>
                <c:pt idx="10">
                  <c:v>0.14113213321456541</c:v>
                </c:pt>
                <c:pt idx="11">
                  <c:v>0.13777659448973453</c:v>
                </c:pt>
                <c:pt idx="12">
                  <c:v>0.13978886325582146</c:v>
                </c:pt>
                <c:pt idx="13">
                  <c:v>0.13430991417407764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BB-4877-9B44-F32F034F2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289520"/>
        <c:axId val="1474297008"/>
      </c:scatterChart>
      <c:valAx>
        <c:axId val="147428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97008"/>
        <c:crosses val="autoZero"/>
        <c:crossBetween val="midCat"/>
      </c:valAx>
      <c:valAx>
        <c:axId val="14742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289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492125</xdr:colOff>
      <xdr:row>2</xdr:row>
      <xdr:rowOff>53975</xdr:rowOff>
    </xdr:from>
    <xdr:to>
      <xdr:col>19</xdr:col>
      <xdr:colOff>187325</xdr:colOff>
      <xdr:row>17</xdr:row>
      <xdr:rowOff>34925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B6FD5-0824-422E-80DB-4A271DF0F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>
      <selection activeCell="F2" sqref="F2"/>
    </sheetView>
  </sheetViews>
  <sheetFormatPr defaultRowHeight="14.5" x14ac:dyDescent="0.35"/>
  <cols>
    <col min="9" max="9" width="8.7265625" style="1"/>
  </cols>
  <sheetData>
    <row r="1" spans="1:15" x14ac:dyDescent="0.35">
      <c r="A1" t="s">
        <v>0</v>
      </c>
      <c r="B1" t="s">
        <v>8</v>
      </c>
      <c r="C1" t="s">
        <v>3</v>
      </c>
      <c r="D1" t="s">
        <v>4</v>
      </c>
      <c r="F1" t="s">
        <v>12</v>
      </c>
      <c r="G1" t="s">
        <v>10</v>
      </c>
      <c r="H1" t="s">
        <v>11</v>
      </c>
      <c r="K1" t="s">
        <v>1</v>
      </c>
      <c r="L1" t="s">
        <v>5</v>
      </c>
      <c r="M1" t="s">
        <v>6</v>
      </c>
      <c r="N1" t="s">
        <v>7</v>
      </c>
      <c r="O1" t="s">
        <v>2</v>
      </c>
    </row>
    <row r="2" spans="1:15" x14ac:dyDescent="0.35">
      <c r="A2">
        <v>0.32500000000000001</v>
      </c>
      <c r="B2">
        <v>7.4999999999999997E-2</v>
      </c>
      <c r="C2">
        <v>6.4000000000000001E-2</v>
      </c>
      <c r="D2">
        <v>0.21</v>
      </c>
      <c r="F2">
        <f>B2/A2</f>
        <v>0.23076923076923075</v>
      </c>
      <c r="G2">
        <f>14.59 - 0.3955*$C$18 + 0.0072*$C$18^2 - 0.0000619*$C$18^3</f>
        <v>9.0647999999999982</v>
      </c>
      <c r="H2">
        <f>F2*G2*2.3/24</f>
        <v>0.2004715384615384</v>
      </c>
      <c r="I2" s="1">
        <f>D2/H2</f>
        <v>1.0475302459969382</v>
      </c>
      <c r="K2">
        <f>A2*3.28</f>
        <v>1.0660000000000001</v>
      </c>
      <c r="L2">
        <f>K2^-1.673</f>
        <v>0.89859127317789966</v>
      </c>
      <c r="M2">
        <f>L2*5.026</f>
        <v>4.5163197389921237</v>
      </c>
      <c r="N2">
        <f>(F2/M2)^(1/0.969)</f>
        <v>4.6459279256763568E-2</v>
      </c>
      <c r="O2">
        <f>N2/3.28</f>
        <v>1.4164414407549869E-2</v>
      </c>
    </row>
    <row r="3" spans="1:15" x14ac:dyDescent="0.35">
      <c r="A3">
        <v>0.35</v>
      </c>
      <c r="B3">
        <v>0.104</v>
      </c>
      <c r="C3">
        <v>0.09</v>
      </c>
      <c r="D3">
        <v>0.26</v>
      </c>
      <c r="F3">
        <f t="shared" ref="F3:F15" si="0">B3/A3</f>
        <v>0.29714285714285715</v>
      </c>
      <c r="G3">
        <f t="shared" ref="G3:G15" si="1">14.59 - 0.3955*$C$18 + 0.0072*$C$18^2 - 0.0000619*$C$18^3</f>
        <v>9.0647999999999982</v>
      </c>
      <c r="H3">
        <f t="shared" ref="H3:H15" si="2">F3*G3*2.3/24</f>
        <v>0.25813097142857139</v>
      </c>
      <c r="I3" s="1">
        <f t="shared" ref="I3:I15" si="3">D3/H3</f>
        <v>1.0072406211509022</v>
      </c>
      <c r="K3">
        <f t="shared" ref="K3:K15" si="4">A3*3.28</f>
        <v>1.1479999999999999</v>
      </c>
      <c r="L3">
        <f t="shared" ref="L3:L15" si="5">K3^-1.673</f>
        <v>0.79381119841472536</v>
      </c>
      <c r="M3">
        <f t="shared" ref="M3:M15" si="6">L3*5.026</f>
        <v>3.9896950832324096</v>
      </c>
      <c r="N3">
        <f t="shared" ref="N3:N15" si="7">(F3/M3)^(1/0.969)</f>
        <v>6.8539308861112147E-2</v>
      </c>
      <c r="O3">
        <f t="shared" ref="O3:O15" si="8">N3/3.28</f>
        <v>2.0896130750339071E-2</v>
      </c>
    </row>
    <row r="4" spans="1:15" x14ac:dyDescent="0.35">
      <c r="A4">
        <v>0.375</v>
      </c>
      <c r="B4">
        <v>0.16200000000000001</v>
      </c>
      <c r="C4">
        <v>0.14000000000000001</v>
      </c>
      <c r="D4">
        <v>0.38</v>
      </c>
      <c r="F4">
        <f t="shared" si="0"/>
        <v>0.432</v>
      </c>
      <c r="G4">
        <f t="shared" si="1"/>
        <v>9.0647999999999982</v>
      </c>
      <c r="H4">
        <f t="shared" si="2"/>
        <v>0.3752827199999999</v>
      </c>
      <c r="I4" s="1">
        <f t="shared" si="3"/>
        <v>1.0125699366067271</v>
      </c>
      <c r="K4">
        <f t="shared" si="4"/>
        <v>1.23</v>
      </c>
      <c r="L4">
        <f t="shared" si="5"/>
        <v>0.70727571849673998</v>
      </c>
      <c r="M4">
        <f t="shared" si="6"/>
        <v>3.5547677611646149</v>
      </c>
      <c r="N4">
        <f t="shared" si="7"/>
        <v>0.11360294534527499</v>
      </c>
      <c r="O4">
        <f t="shared" si="8"/>
        <v>3.4635044312583838E-2</v>
      </c>
    </row>
    <row r="5" spans="1:15" x14ac:dyDescent="0.35">
      <c r="A5">
        <v>0.4</v>
      </c>
      <c r="B5">
        <v>0.184</v>
      </c>
      <c r="C5">
        <v>0.159</v>
      </c>
      <c r="D5">
        <v>0.4</v>
      </c>
      <c r="F5">
        <f t="shared" si="0"/>
        <v>0.45999999999999996</v>
      </c>
      <c r="G5">
        <f t="shared" si="1"/>
        <v>9.0647999999999982</v>
      </c>
      <c r="H5">
        <f t="shared" si="2"/>
        <v>0.39960659999999987</v>
      </c>
      <c r="I5" s="1">
        <f t="shared" si="3"/>
        <v>1.0009844682244993</v>
      </c>
      <c r="K5">
        <f t="shared" si="4"/>
        <v>1.3120000000000001</v>
      </c>
      <c r="L5">
        <f t="shared" si="5"/>
        <v>0.63488737930553407</v>
      </c>
      <c r="M5">
        <f t="shared" si="6"/>
        <v>3.1909439683896141</v>
      </c>
      <c r="N5">
        <f t="shared" si="7"/>
        <v>0.13549661163156354</v>
      </c>
      <c r="O5">
        <f t="shared" si="8"/>
        <v>4.130994257059864E-2</v>
      </c>
    </row>
    <row r="6" spans="1:15" x14ac:dyDescent="0.35">
      <c r="A6">
        <v>0.42499999999999999</v>
      </c>
      <c r="B6">
        <v>0.22900000000000001</v>
      </c>
      <c r="C6">
        <v>0.19800000000000001</v>
      </c>
      <c r="D6">
        <v>0.47</v>
      </c>
      <c r="F6">
        <f t="shared" si="0"/>
        <v>0.5388235294117647</v>
      </c>
      <c r="G6">
        <f t="shared" si="1"/>
        <v>9.0647999999999982</v>
      </c>
      <c r="H6">
        <f t="shared" si="2"/>
        <v>0.46808138823529405</v>
      </c>
      <c r="I6" s="1">
        <f t="shared" si="3"/>
        <v>1.0040988849651538</v>
      </c>
      <c r="K6">
        <f t="shared" si="4"/>
        <v>1.3939999999999999</v>
      </c>
      <c r="L6">
        <f t="shared" si="5"/>
        <v>0.57365182489538891</v>
      </c>
      <c r="M6">
        <f t="shared" si="6"/>
        <v>2.8831740719242247</v>
      </c>
      <c r="N6">
        <f t="shared" si="7"/>
        <v>0.17712184376876688</v>
      </c>
      <c r="O6">
        <f t="shared" si="8"/>
        <v>5.4000562124624056E-2</v>
      </c>
    </row>
    <row r="7" spans="1:15" x14ac:dyDescent="0.35">
      <c r="A7">
        <v>0.45</v>
      </c>
      <c r="B7">
        <v>0.27700000000000002</v>
      </c>
      <c r="C7">
        <v>0.23899999999999999</v>
      </c>
      <c r="D7">
        <v>0.53</v>
      </c>
      <c r="F7">
        <f t="shared" si="0"/>
        <v>0.61555555555555563</v>
      </c>
      <c r="G7">
        <f t="shared" si="1"/>
        <v>9.0647999999999982</v>
      </c>
      <c r="H7">
        <f t="shared" si="2"/>
        <v>0.5347392666666666</v>
      </c>
      <c r="I7" s="1">
        <f t="shared" si="3"/>
        <v>0.99113723834756118</v>
      </c>
      <c r="K7">
        <f t="shared" si="4"/>
        <v>1.476</v>
      </c>
      <c r="L7">
        <f t="shared" si="5"/>
        <v>0.52133697050555716</v>
      </c>
      <c r="M7">
        <f t="shared" si="6"/>
        <v>2.6202396137609303</v>
      </c>
      <c r="N7">
        <f t="shared" si="7"/>
        <v>0.22428543965100767</v>
      </c>
      <c r="O7">
        <f t="shared" si="8"/>
        <v>6.8379707210673074E-2</v>
      </c>
    </row>
    <row r="8" spans="1:15" x14ac:dyDescent="0.35">
      <c r="A8">
        <v>0.47499999999999998</v>
      </c>
      <c r="B8">
        <v>0.36099999999999999</v>
      </c>
      <c r="C8">
        <v>0.312</v>
      </c>
      <c r="D8">
        <v>0.66</v>
      </c>
      <c r="F8">
        <f t="shared" si="0"/>
        <v>0.76</v>
      </c>
      <c r="G8">
        <f t="shared" si="1"/>
        <v>9.0647999999999982</v>
      </c>
      <c r="H8">
        <f t="shared" si="2"/>
        <v>0.6602195999999998</v>
      </c>
      <c r="I8" s="1">
        <f t="shared" si="3"/>
        <v>0.99966738339788797</v>
      </c>
      <c r="K8">
        <f t="shared" si="4"/>
        <v>1.5579999999999998</v>
      </c>
      <c r="L8">
        <f t="shared" si="5"/>
        <v>0.47624962922037001</v>
      </c>
      <c r="M8">
        <f t="shared" si="6"/>
        <v>2.3936306364615794</v>
      </c>
      <c r="N8">
        <f t="shared" si="7"/>
        <v>0.30606719089156725</v>
      </c>
      <c r="O8">
        <f t="shared" si="8"/>
        <v>9.3313167954746118E-2</v>
      </c>
    </row>
    <row r="9" spans="1:15" x14ac:dyDescent="0.35">
      <c r="A9">
        <v>0.5</v>
      </c>
      <c r="B9">
        <v>0.41899999999999998</v>
      </c>
      <c r="C9">
        <v>0.36199999999999999</v>
      </c>
      <c r="D9">
        <v>0.72</v>
      </c>
      <c r="F9">
        <f t="shared" si="0"/>
        <v>0.83799999999999997</v>
      </c>
      <c r="G9">
        <f t="shared" si="1"/>
        <v>9.0647999999999982</v>
      </c>
      <c r="H9">
        <f t="shared" si="2"/>
        <v>0.72797897999999972</v>
      </c>
      <c r="I9" s="1">
        <f t="shared" si="3"/>
        <v>0.98903954616931422</v>
      </c>
      <c r="K9">
        <f t="shared" si="4"/>
        <v>1.64</v>
      </c>
      <c r="L9">
        <f t="shared" si="5"/>
        <v>0.43708534188794063</v>
      </c>
      <c r="M9">
        <f t="shared" si="6"/>
        <v>2.1967909283287894</v>
      </c>
      <c r="N9">
        <f t="shared" si="7"/>
        <v>0.36988380534982357</v>
      </c>
      <c r="O9">
        <f t="shared" si="8"/>
        <v>0.11276945285055598</v>
      </c>
    </row>
    <row r="10" spans="1:15" x14ac:dyDescent="0.35">
      <c r="A10">
        <v>0.52500000000000002</v>
      </c>
      <c r="B10">
        <v>0.47099999999999997</v>
      </c>
      <c r="C10">
        <v>0.40699999999999997</v>
      </c>
      <c r="D10">
        <v>0.78</v>
      </c>
      <c r="F10">
        <f t="shared" si="0"/>
        <v>0.89714285714285702</v>
      </c>
      <c r="G10">
        <f t="shared" si="1"/>
        <v>9.0647999999999982</v>
      </c>
      <c r="H10">
        <f t="shared" si="2"/>
        <v>0.77935697142857097</v>
      </c>
      <c r="I10" s="1">
        <f t="shared" si="3"/>
        <v>1.0008250757932535</v>
      </c>
      <c r="K10">
        <f t="shared" si="4"/>
        <v>1.722</v>
      </c>
      <c r="L10">
        <f t="shared" si="5"/>
        <v>0.40282511974991542</v>
      </c>
      <c r="M10">
        <f t="shared" si="6"/>
        <v>2.024599051863075</v>
      </c>
      <c r="N10">
        <f t="shared" si="7"/>
        <v>0.43173197563152649</v>
      </c>
      <c r="O10">
        <f t="shared" si="8"/>
        <v>0.13162560232668491</v>
      </c>
    </row>
    <row r="11" spans="1:15" x14ac:dyDescent="0.35">
      <c r="A11">
        <v>0.55000000000000004</v>
      </c>
      <c r="B11">
        <v>0.46400000000000002</v>
      </c>
      <c r="C11">
        <v>0.40100000000000002</v>
      </c>
      <c r="D11">
        <v>0.73</v>
      </c>
      <c r="F11">
        <f t="shared" si="0"/>
        <v>0.84363636363636363</v>
      </c>
      <c r="G11">
        <f t="shared" si="1"/>
        <v>9.0647999999999982</v>
      </c>
      <c r="H11">
        <f t="shared" si="2"/>
        <v>0.73287534545454525</v>
      </c>
      <c r="I11" s="1">
        <f t="shared" si="3"/>
        <v>0.99607662411844144</v>
      </c>
      <c r="K11">
        <f t="shared" si="4"/>
        <v>1.804</v>
      </c>
      <c r="L11">
        <f t="shared" si="5"/>
        <v>0.37266300356913296</v>
      </c>
      <c r="M11">
        <f t="shared" si="6"/>
        <v>1.8730042559384621</v>
      </c>
      <c r="N11">
        <f t="shared" si="7"/>
        <v>0.43907136588289203</v>
      </c>
      <c r="O11">
        <f t="shared" si="8"/>
        <v>0.13386322130575978</v>
      </c>
    </row>
    <row r="12" spans="1:15" x14ac:dyDescent="0.35">
      <c r="A12">
        <v>0.57499999999999996</v>
      </c>
      <c r="B12">
        <v>0.47399999999999998</v>
      </c>
      <c r="C12">
        <v>0.41</v>
      </c>
      <c r="D12">
        <v>0.7</v>
      </c>
      <c r="F12">
        <f t="shared" si="0"/>
        <v>0.82434782608695656</v>
      </c>
      <c r="G12">
        <f t="shared" si="1"/>
        <v>9.0647999999999982</v>
      </c>
      <c r="H12">
        <f t="shared" si="2"/>
        <v>0.71611919999999973</v>
      </c>
      <c r="I12" s="1">
        <f t="shared" si="3"/>
        <v>0.9774908981633228</v>
      </c>
      <c r="K12">
        <f t="shared" si="4"/>
        <v>1.8859999999999997</v>
      </c>
      <c r="L12">
        <f t="shared" si="5"/>
        <v>0.34595431777764901</v>
      </c>
      <c r="M12">
        <f t="shared" si="6"/>
        <v>1.7387664011504638</v>
      </c>
      <c r="N12">
        <f t="shared" si="7"/>
        <v>0.46291339694377454</v>
      </c>
      <c r="O12">
        <f t="shared" si="8"/>
        <v>0.14113213321456541</v>
      </c>
    </row>
    <row r="13" spans="1:15" x14ac:dyDescent="0.35">
      <c r="A13">
        <v>0.6</v>
      </c>
      <c r="B13">
        <v>0.45</v>
      </c>
      <c r="C13">
        <v>0.38900000000000001</v>
      </c>
      <c r="D13">
        <v>0.65</v>
      </c>
      <c r="F13">
        <f t="shared" si="0"/>
        <v>0.75</v>
      </c>
      <c r="G13">
        <f t="shared" si="1"/>
        <v>9.0647999999999982</v>
      </c>
      <c r="H13">
        <f t="shared" si="2"/>
        <v>0.65153249999999985</v>
      </c>
      <c r="I13" s="1">
        <f t="shared" si="3"/>
        <v>0.99764785333041739</v>
      </c>
      <c r="K13">
        <f t="shared" si="4"/>
        <v>1.9679999999999997</v>
      </c>
      <c r="L13">
        <f t="shared" si="5"/>
        <v>0.32217810117469059</v>
      </c>
      <c r="M13">
        <f t="shared" si="6"/>
        <v>1.6192671365039948</v>
      </c>
      <c r="N13">
        <f t="shared" si="7"/>
        <v>0.4519072299263292</v>
      </c>
      <c r="O13">
        <f t="shared" si="8"/>
        <v>0.13777659448973453</v>
      </c>
    </row>
    <row r="14" spans="1:15" x14ac:dyDescent="0.35">
      <c r="A14">
        <v>0.625</v>
      </c>
      <c r="B14">
        <v>0.44400000000000001</v>
      </c>
      <c r="C14">
        <v>0.38400000000000001</v>
      </c>
      <c r="D14">
        <v>0.62</v>
      </c>
      <c r="F14">
        <f t="shared" si="0"/>
        <v>0.71040000000000003</v>
      </c>
      <c r="G14">
        <f t="shared" si="1"/>
        <v>9.0647999999999982</v>
      </c>
      <c r="H14">
        <f t="shared" si="2"/>
        <v>0.61713158399999979</v>
      </c>
      <c r="I14" s="1">
        <f t="shared" si="3"/>
        <v>1.0046479811994198</v>
      </c>
      <c r="K14">
        <f t="shared" si="4"/>
        <v>2.0499999999999998</v>
      </c>
      <c r="L14">
        <f t="shared" si="5"/>
        <v>0.30090942475855992</v>
      </c>
      <c r="M14">
        <f t="shared" si="6"/>
        <v>1.512370768836522</v>
      </c>
      <c r="N14">
        <f t="shared" si="7"/>
        <v>0.45850747147909432</v>
      </c>
      <c r="O14">
        <f t="shared" si="8"/>
        <v>0.13978886325582146</v>
      </c>
    </row>
    <row r="15" spans="1:15" x14ac:dyDescent="0.35">
      <c r="A15">
        <v>0.65</v>
      </c>
      <c r="B15">
        <v>0.41599999999999998</v>
      </c>
      <c r="C15">
        <v>0.36</v>
      </c>
      <c r="D15">
        <v>0.55000000000000004</v>
      </c>
      <c r="F15">
        <f t="shared" si="0"/>
        <v>0.6399999999999999</v>
      </c>
      <c r="G15">
        <f t="shared" si="1"/>
        <v>9.0647999999999982</v>
      </c>
      <c r="H15">
        <f t="shared" si="2"/>
        <v>0.55597439999999976</v>
      </c>
      <c r="I15" s="1">
        <f t="shared" si="3"/>
        <v>0.98925418148749344</v>
      </c>
      <c r="K15">
        <f t="shared" si="4"/>
        <v>2.1320000000000001</v>
      </c>
      <c r="L15">
        <f t="shared" si="5"/>
        <v>0.28179871850942129</v>
      </c>
      <c r="M15">
        <f t="shared" si="6"/>
        <v>1.4163203592283513</v>
      </c>
      <c r="N15">
        <f t="shared" si="7"/>
        <v>0.44053651849097464</v>
      </c>
      <c r="O15">
        <f t="shared" si="8"/>
        <v>0.13430991417407764</v>
      </c>
    </row>
    <row r="18" spans="2:3" x14ac:dyDescent="0.35">
      <c r="B18" t="s">
        <v>9</v>
      </c>
      <c r="C18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hall_tableA2_k_morphology (vers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Carter</dc:creator>
  <cp:lastModifiedBy>Alice Carter</cp:lastModifiedBy>
  <dcterms:created xsi:type="dcterms:W3CDTF">2021-01-25T21:00:27Z</dcterms:created>
  <dcterms:modified xsi:type="dcterms:W3CDTF">2021-01-25T21:00:27Z</dcterms:modified>
</cp:coreProperties>
</file>