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seattle-littlefreelibrary\otherData\"/>
    </mc:Choice>
  </mc:AlternateContent>
  <xr:revisionPtr revIDLastSave="0" documentId="13_ncr:1_{07C2F9D8-9A89-453F-82AD-F601B6841403}" xr6:coauthVersionLast="46" xr6:coauthVersionMax="46" xr10:uidLastSave="{00000000-0000-0000-0000-000000000000}"/>
  <bookViews>
    <workbookView xWindow="2730" yWindow="1470" windowWidth="22455" windowHeight="12855" activeTab="1" xr2:uid="{00000000-000D-0000-FFFF-FFFF00000000}"/>
  </bookViews>
  <sheets>
    <sheet name="Volumes-prices" sheetId="2" r:id="rId1"/>
    <sheet name="analysis" sheetId="3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2" l="1"/>
  <c r="M44" i="2"/>
  <c r="O9" i="3"/>
  <c r="O8" i="3"/>
  <c r="O10" i="3"/>
  <c r="O11" i="3"/>
  <c r="O12" i="3"/>
  <c r="O13" i="3"/>
  <c r="O14" i="3"/>
  <c r="O7" i="3"/>
  <c r="N12" i="2"/>
  <c r="N17" i="2"/>
  <c r="N23" i="2"/>
  <c r="N27" i="2"/>
  <c r="N32" i="2"/>
  <c r="N37" i="2"/>
  <c r="N43" i="2"/>
  <c r="O33" i="3" l="1"/>
  <c r="K29" i="3" l="1"/>
  <c r="M39" i="3"/>
  <c r="M35" i="3"/>
  <c r="M37" i="3"/>
  <c r="M33" i="3"/>
  <c r="M32" i="3"/>
  <c r="M36" i="3"/>
  <c r="M38" i="3"/>
  <c r="M31" i="3"/>
  <c r="M34" i="3"/>
  <c r="M15" i="3"/>
  <c r="M8" i="3" l="1"/>
  <c r="M9" i="3"/>
  <c r="M10" i="3"/>
  <c r="M11" i="3"/>
  <c r="M12" i="3"/>
  <c r="M13" i="3"/>
  <c r="M14" i="3"/>
  <c r="M7" i="3"/>
</calcChain>
</file>

<file path=xl/sharedStrings.xml><?xml version="1.0" encoding="utf-8"?>
<sst xmlns="http://schemas.openxmlformats.org/spreadsheetml/2006/main" count="164" uniqueCount="90">
  <si>
    <t>order</t>
  </si>
  <si>
    <t>2423 E Union St</t>
  </si>
  <si>
    <t>1829 Martin Luther King Jr. Way</t>
  </si>
  <si>
    <t>210 30th Ave.</t>
  </si>
  <si>
    <t>3001 E. Harrison St.</t>
  </si>
  <si>
    <t>331 30th Ave.</t>
  </si>
  <si>
    <t>537 Temple Pl.</t>
  </si>
  <si>
    <t>5107 46th Ave S</t>
  </si>
  <si>
    <t>3948 S Hudson St.</t>
  </si>
  <si>
    <t>3080 S Andover St.</t>
  </si>
  <si>
    <t>3414 35th Ave S.</t>
  </si>
  <si>
    <t>4048 39th Ave S</t>
  </si>
  <si>
    <t>8713 9th Ave. NW</t>
  </si>
  <si>
    <t>7714 6th Ave NW</t>
  </si>
  <si>
    <t>9716 Phinney Ave N.</t>
  </si>
  <si>
    <t>520 N 78th</t>
  </si>
  <si>
    <t>7026 Palatine Ave N.</t>
  </si>
  <si>
    <t>4709 46th Ave NE</t>
  </si>
  <si>
    <t>4742 48th Ave NE</t>
  </si>
  <si>
    <t>6500 55th Ave NE</t>
  </si>
  <si>
    <t>6522 50th Ave NE</t>
  </si>
  <si>
    <t>6116 65th Ave NE</t>
  </si>
  <si>
    <t>3916 NE Surber Dr.</t>
  </si>
  <si>
    <t>1627 E. Calhoun St.</t>
  </si>
  <si>
    <t>2307 22nd Ave E.</t>
  </si>
  <si>
    <t>2240 E. Blaine St.</t>
  </si>
  <si>
    <t>2505 20th Ave E</t>
  </si>
  <si>
    <t>9000 5th Ave NE</t>
  </si>
  <si>
    <t>530 NE 100th St.</t>
  </si>
  <si>
    <t>Commercial</t>
  </si>
  <si>
    <t>1710 NE 86th St</t>
  </si>
  <si>
    <t>846 NE 94th St.</t>
  </si>
  <si>
    <t>1954 4th Ave W</t>
  </si>
  <si>
    <t>APT! 1629 Queen Anne Ave N</t>
  </si>
  <si>
    <t>2406 2nd Ave W.</t>
  </si>
  <si>
    <t>165 Aloha St.</t>
  </si>
  <si>
    <t>220 W Howe St.</t>
  </si>
  <si>
    <t>2219 NE 82nd St</t>
  </si>
  <si>
    <t>1211 NE 70th St</t>
  </si>
  <si>
    <t>7309 Ravenna Ave NE</t>
  </si>
  <si>
    <t>6211 Ravenna Ave NE</t>
  </si>
  <si>
    <t>6251 38th Ave NE</t>
  </si>
  <si>
    <t>4025 NE 58th St.</t>
  </si>
  <si>
    <t>yearLastSold</t>
  </si>
  <si>
    <t>address</t>
  </si>
  <si>
    <t>volMeters</t>
  </si>
  <si>
    <t>height</t>
  </si>
  <si>
    <t>length</t>
  </si>
  <si>
    <t>width</t>
  </si>
  <si>
    <t>neighborhood</t>
  </si>
  <si>
    <t>lflNumber</t>
  </si>
  <si>
    <t>collection</t>
  </si>
  <si>
    <t>CentralDistrict</t>
  </si>
  <si>
    <t>ColumbiaCity</t>
  </si>
  <si>
    <t>Phinney-Green</t>
  </si>
  <si>
    <t>Laurelhurst</t>
  </si>
  <si>
    <t>Montlake</t>
  </si>
  <si>
    <t>Northgate</t>
  </si>
  <si>
    <t>QueenAnne</t>
  </si>
  <si>
    <t>Ravenna</t>
  </si>
  <si>
    <t>Row Labels</t>
  </si>
  <si>
    <t>Grand Total</t>
  </si>
  <si>
    <t>Average of adjPrice</t>
  </si>
  <si>
    <t>StdDev of adjPrice</t>
  </si>
  <si>
    <t>Count of adjPrice</t>
  </si>
  <si>
    <t>sterror</t>
  </si>
  <si>
    <t>All</t>
  </si>
  <si>
    <t>Median house price</t>
  </si>
  <si>
    <t>Count of housePrice</t>
  </si>
  <si>
    <t>Average of housePrice</t>
  </si>
  <si>
    <t>StdDev of housePrice</t>
  </si>
  <si>
    <t>House Price</t>
  </si>
  <si>
    <t>Study Houses</t>
  </si>
  <si>
    <t>Zillow Nov 9 median</t>
  </si>
  <si>
    <t>NOTES</t>
  </si>
  <si>
    <t>Maple Leaf</t>
  </si>
  <si>
    <t>Sum of adjPrice</t>
  </si>
  <si>
    <t>housePrice(11/2019 from Zillow)</t>
  </si>
  <si>
    <t>priceLastSold (zillow 11/2019)</t>
  </si>
  <si>
    <t>adjPrice (adjusted for inflation)</t>
  </si>
  <si>
    <t>Zilllw Nov 2019 (All hoods from website for seattle):</t>
  </si>
  <si>
    <t>Median Line housePrice</t>
  </si>
  <si>
    <t>% above or below median</t>
  </si>
  <si>
    <t>Median</t>
  </si>
  <si>
    <t>Notes</t>
  </si>
  <si>
    <t>Central happens to have the two central values</t>
  </si>
  <si>
    <t>The values in the table are percentages relative to each other</t>
  </si>
  <si>
    <t>median (calculated from house prices in study)</t>
  </si>
  <si>
    <t>827300, greenwood is 670800 though</t>
  </si>
  <si>
    <t>Median AdjPrice: (From the Volume-prices sheet - median of all houses in study)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</si>
</sst>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3" fontId="1" fillId="0" borderId="0" xfId="0" applyNumberFormat="1" applyFont="1" applyAlignment="1"/>
    <xf numFmtId="164" fontId="1" fillId="0" borderId="0" xfId="0" applyNumberFormat="1" applyFont="1" applyAlignmen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2" xfId="0" applyFont="1" applyBorder="1" applyAlignment="1">
      <alignment horizontal="right" wrapText="1"/>
    </xf>
    <xf numFmtId="0" fontId="4" fillId="0" borderId="0" xfId="0" applyFont="1"/>
    <xf numFmtId="1" fontId="4" fillId="0" borderId="0" xfId="0" applyNumberFormat="1" applyFont="1" applyAlignment="1"/>
    <xf numFmtId="0" fontId="4" fillId="0" borderId="1" xfId="0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6" fillId="2" borderId="3" xfId="0" applyNumberFormat="1" applyFont="1" applyFill="1" applyBorder="1" applyAlignment="1"/>
    <xf numFmtId="3" fontId="0" fillId="0" borderId="0" xfId="0" applyNumberFormat="1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1" fontId="1" fillId="0" borderId="0" xfId="0" applyNumberFormat="1" applyFont="1" applyAlignme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analysis!$J$6</c:f>
              <c:strCache>
                <c:ptCount val="1"/>
                <c:pt idx="0">
                  <c:v>Average of adjPrice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analysis!$M$7:$M$15</c:f>
                <c:numCache>
                  <c:formatCode>General</c:formatCode>
                  <c:ptCount val="9"/>
                  <c:pt idx="0">
                    <c:v>61367.100564322624</c:v>
                  </c:pt>
                  <c:pt idx="1">
                    <c:v>70228.021886056929</c:v>
                  </c:pt>
                  <c:pt idx="2">
                    <c:v>112287.69225275292</c:v>
                  </c:pt>
                  <c:pt idx="3">
                    <c:v>93548.399936289425</c:v>
                  </c:pt>
                  <c:pt idx="4">
                    <c:v>167666.08268041632</c:v>
                  </c:pt>
                  <c:pt idx="5">
                    <c:v>98082.92335975013</c:v>
                  </c:pt>
                  <c:pt idx="6">
                    <c:v>92618.881310998957</c:v>
                  </c:pt>
                  <c:pt idx="7">
                    <c:v>223894.35187955355</c:v>
                  </c:pt>
                  <c:pt idx="8">
                    <c:v>51761.651435002481</c:v>
                  </c:pt>
                </c:numCache>
              </c:numRef>
            </c:plus>
            <c:minus>
              <c:numRef>
                <c:f>analysis!$M$7:$M$15</c:f>
                <c:numCache>
                  <c:formatCode>General</c:formatCode>
                  <c:ptCount val="9"/>
                  <c:pt idx="0">
                    <c:v>61367.100564322624</c:v>
                  </c:pt>
                  <c:pt idx="1">
                    <c:v>70228.021886056929</c:v>
                  </c:pt>
                  <c:pt idx="2">
                    <c:v>112287.69225275292</c:v>
                  </c:pt>
                  <c:pt idx="3">
                    <c:v>93548.399936289425</c:v>
                  </c:pt>
                  <c:pt idx="4">
                    <c:v>167666.08268041632</c:v>
                  </c:pt>
                  <c:pt idx="5">
                    <c:v>98082.92335975013</c:v>
                  </c:pt>
                  <c:pt idx="6">
                    <c:v>92618.881310998957</c:v>
                  </c:pt>
                  <c:pt idx="7">
                    <c:v>223894.35187955355</c:v>
                  </c:pt>
                  <c:pt idx="8">
                    <c:v>51761.651435002481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analysis!$I$7:$I$15</c:f>
              <c:strCache>
                <c:ptCount val="9"/>
                <c:pt idx="0">
                  <c:v>ColumbiaCity</c:v>
                </c:pt>
                <c:pt idx="1">
                  <c:v>Phinney-Green</c:v>
                </c:pt>
                <c:pt idx="2">
                  <c:v>CentralDistrict</c:v>
                </c:pt>
                <c:pt idx="3">
                  <c:v>Northgate</c:v>
                </c:pt>
                <c:pt idx="4">
                  <c:v>QueenAnne</c:v>
                </c:pt>
                <c:pt idx="5">
                  <c:v>Montlake</c:v>
                </c:pt>
                <c:pt idx="6">
                  <c:v>Ravenna</c:v>
                </c:pt>
                <c:pt idx="7">
                  <c:v>Laurelhurst</c:v>
                </c:pt>
                <c:pt idx="8">
                  <c:v>All</c:v>
                </c:pt>
              </c:strCache>
            </c:strRef>
          </c:cat>
          <c:val>
            <c:numRef>
              <c:f>analysis!$J$7:$J$15</c:f>
              <c:numCache>
                <c:formatCode>General</c:formatCode>
                <c:ptCount val="9"/>
                <c:pt idx="0">
                  <c:v>329345.12989917374</c:v>
                </c:pt>
                <c:pt idx="1">
                  <c:v>438069.71982519579</c:v>
                </c:pt>
                <c:pt idx="2">
                  <c:v>481023.757471775</c:v>
                </c:pt>
                <c:pt idx="3">
                  <c:v>491929.76863774384</c:v>
                </c:pt>
                <c:pt idx="4">
                  <c:v>540794.14380924613</c:v>
                </c:pt>
                <c:pt idx="5">
                  <c:v>583700.82947635686</c:v>
                </c:pt>
                <c:pt idx="6">
                  <c:v>624078.04279005202</c:v>
                </c:pt>
                <c:pt idx="7">
                  <c:v>854924.9747027898</c:v>
                </c:pt>
                <c:pt idx="8">
                  <c:v>554223.77055451518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9-4BF6-976F-F9460E87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498408"/>
        <c:axId val="344496768"/>
      </c:barChart>
      <c:catAx>
        <c:axId val="34449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6768"/>
        <c:crosses val="autoZero"/>
        <c:auto val="1"/>
        <c:lblAlgn val="ctr"/>
        <c:lblOffset val="100"/>
        <c:noMultiLvlLbl val="0"/>
      </c:catAx>
      <c:valAx>
        <c:axId val="34449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analysis!$J$30</c:f>
              <c:strCache>
                <c:ptCount val="1"/>
                <c:pt idx="0">
                  <c:v>Average of housePrice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analysis!$M$7:$M$15</c:f>
                <c:numCache>
                  <c:formatCode>General</c:formatCode>
                  <c:ptCount val="9"/>
                  <c:pt idx="0">
                    <c:v>61367.100564322624</c:v>
                  </c:pt>
                  <c:pt idx="1">
                    <c:v>70228.021886056929</c:v>
                  </c:pt>
                  <c:pt idx="2">
                    <c:v>112287.69225275292</c:v>
                  </c:pt>
                  <c:pt idx="3">
                    <c:v>93548.399936289425</c:v>
                  </c:pt>
                  <c:pt idx="4">
                    <c:v>167666.08268041632</c:v>
                  </c:pt>
                  <c:pt idx="5">
                    <c:v>98082.92335975013</c:v>
                  </c:pt>
                  <c:pt idx="6">
                    <c:v>92618.881310998957</c:v>
                  </c:pt>
                  <c:pt idx="7">
                    <c:v>223894.35187955355</c:v>
                  </c:pt>
                  <c:pt idx="8">
                    <c:v>51761.651435002481</c:v>
                  </c:pt>
                </c:numCache>
              </c:numRef>
            </c:plus>
            <c:minus>
              <c:numRef>
                <c:f>analysis!$M$7:$M$15</c:f>
                <c:numCache>
                  <c:formatCode>General</c:formatCode>
                  <c:ptCount val="9"/>
                  <c:pt idx="0">
                    <c:v>61367.100564322624</c:v>
                  </c:pt>
                  <c:pt idx="1">
                    <c:v>70228.021886056929</c:v>
                  </c:pt>
                  <c:pt idx="2">
                    <c:v>112287.69225275292</c:v>
                  </c:pt>
                  <c:pt idx="3">
                    <c:v>93548.399936289425</c:v>
                  </c:pt>
                  <c:pt idx="4">
                    <c:v>167666.08268041632</c:v>
                  </c:pt>
                  <c:pt idx="5">
                    <c:v>98082.92335975013</c:v>
                  </c:pt>
                  <c:pt idx="6">
                    <c:v>92618.881310998957</c:v>
                  </c:pt>
                  <c:pt idx="7">
                    <c:v>223894.35187955355</c:v>
                  </c:pt>
                  <c:pt idx="8">
                    <c:v>51761.651435002481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analysis!$I$31:$I$39</c:f>
              <c:strCache>
                <c:ptCount val="9"/>
                <c:pt idx="0">
                  <c:v>ColumbiaCity</c:v>
                </c:pt>
                <c:pt idx="1">
                  <c:v>Northgate</c:v>
                </c:pt>
                <c:pt idx="2">
                  <c:v>Phinney-Green</c:v>
                </c:pt>
                <c:pt idx="3">
                  <c:v>CentralDistrict</c:v>
                </c:pt>
                <c:pt idx="4">
                  <c:v>Ravenna</c:v>
                </c:pt>
                <c:pt idx="5">
                  <c:v>Montlake</c:v>
                </c:pt>
                <c:pt idx="6">
                  <c:v>QueenAnne</c:v>
                </c:pt>
                <c:pt idx="7">
                  <c:v>Laurelhurst</c:v>
                </c:pt>
                <c:pt idx="8">
                  <c:v>All</c:v>
                </c:pt>
              </c:strCache>
            </c:strRef>
          </c:cat>
          <c:val>
            <c:numRef>
              <c:f>analysis!$J$31:$J$39</c:f>
              <c:numCache>
                <c:formatCode>General</c:formatCode>
                <c:ptCount val="9"/>
                <c:pt idx="0">
                  <c:v>630465.4</c:v>
                </c:pt>
                <c:pt idx="1">
                  <c:v>823491</c:v>
                </c:pt>
                <c:pt idx="2">
                  <c:v>845945.8</c:v>
                </c:pt>
                <c:pt idx="3">
                  <c:v>863733.6</c:v>
                </c:pt>
                <c:pt idx="4">
                  <c:v>899186</c:v>
                </c:pt>
                <c:pt idx="5">
                  <c:v>1109316</c:v>
                </c:pt>
                <c:pt idx="6">
                  <c:v>1115619.3999999999</c:v>
                </c:pt>
                <c:pt idx="7">
                  <c:v>1645239.3333333333</c:v>
                </c:pt>
                <c:pt idx="8">
                  <c:v>1006915.025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0-40A2-80CE-491B6DBAED41}"/>
            </c:ext>
          </c:extLst>
        </c:ser>
        <c:ser>
          <c:idx val="2"/>
          <c:order val="1"/>
          <c:tx>
            <c:strRef>
              <c:f>analysis!$O$30</c:f>
              <c:strCache>
                <c:ptCount val="1"/>
                <c:pt idx="0">
                  <c:v>Zillow Nov 9 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analysis!$O$31:$O$39</c:f>
              <c:numCache>
                <c:formatCode>General</c:formatCode>
                <c:ptCount val="9"/>
                <c:pt idx="0">
                  <c:v>643200</c:v>
                </c:pt>
                <c:pt idx="1">
                  <c:v>714300</c:v>
                </c:pt>
                <c:pt idx="2">
                  <c:v>734050</c:v>
                </c:pt>
                <c:pt idx="4" formatCode="#,##0">
                  <c:v>842600</c:v>
                </c:pt>
                <c:pt idx="5">
                  <c:v>1177600</c:v>
                </c:pt>
                <c:pt idx="7">
                  <c:v>1530500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0-40A2-80CE-491B6DBAE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4498408"/>
        <c:axId val="344496768"/>
      </c:barChart>
      <c:lineChart>
        <c:grouping val="standard"/>
        <c:varyColors val="0"/>
        <c:ser>
          <c:idx val="1"/>
          <c:order val="2"/>
          <c:tx>
            <c:strRef>
              <c:f>analysis!$N$30</c:f>
              <c:strCache>
                <c:ptCount val="1"/>
                <c:pt idx="0">
                  <c:v>Median Line housePrice</c:v>
                </c:pt>
              </c:strCache>
            </c:strRef>
          </c:tx>
          <c:spPr>
            <a:ln w="15875" cap="rnd">
              <a:solidFill>
                <a:schemeClr val="tx1">
                  <a:lumMod val="95000"/>
                  <a:lumOff val="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analysis!$N$31:$N$39</c:f>
              <c:numCache>
                <c:formatCode>General</c:formatCode>
                <c:ptCount val="9"/>
                <c:pt idx="0">
                  <c:v>872030</c:v>
                </c:pt>
                <c:pt idx="1">
                  <c:v>872030</c:v>
                </c:pt>
                <c:pt idx="2">
                  <c:v>872030</c:v>
                </c:pt>
                <c:pt idx="3">
                  <c:v>872030</c:v>
                </c:pt>
                <c:pt idx="4">
                  <c:v>872030</c:v>
                </c:pt>
                <c:pt idx="5">
                  <c:v>872030</c:v>
                </c:pt>
                <c:pt idx="6">
                  <c:v>872030</c:v>
                </c:pt>
                <c:pt idx="7">
                  <c:v>872030</c:v>
                </c:pt>
                <c:pt idx="8">
                  <c:v>872030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0-40A2-80CE-491B6DBAE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98408"/>
        <c:axId val="344496768"/>
      </c:lineChart>
      <c:catAx>
        <c:axId val="34449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6768"/>
        <c:crosses val="autoZero"/>
        <c:auto val="1"/>
        <c:lblAlgn val="ctr"/>
        <c:lblOffset val="100"/>
        <c:noMultiLvlLbl val="0"/>
      </c:catAx>
      <c:valAx>
        <c:axId val="34449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 Price</a:t>
                </a:r>
                <a:r>
                  <a:rPr lang="en-US" baseline="0"/>
                  <a:t>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9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2845</xdr:colOff>
      <xdr:row>1</xdr:row>
      <xdr:rowOff>1972</xdr:rowOff>
    </xdr:from>
    <xdr:to>
      <xdr:col>24</xdr:col>
      <xdr:colOff>322598</xdr:colOff>
      <xdr:row>18</xdr:row>
      <xdr:rowOff>49597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85E87-1343-4ABD-BADB-8E6D41625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224897</xdr:colOff>
      <xdr:row>17</xdr:row>
      <xdr:rowOff>66147</xdr:rowOff>
    </xdr:from>
    <xdr:to>
      <xdr:col>7</xdr:col>
      <xdr:colOff>272522</xdr:colOff>
      <xdr:row>34</xdr:row>
      <xdr:rowOff>110597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7E0C3-1793-4AFA-90E0-D10842CD2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778.592456597224" createdVersion="6" refreshedVersion="6" minRefreshableVersion="3" recordCount="42" xr:uid="{0D8B04CD-799F-47EC-B256-8966661FC781}">
  <cacheSource type="worksheet">
    <worksheetSource ref="D1:M43" sheet="Volumes-prices"/>
  </cacheSource>
  <cacheFields count="10">
    <cacheField name="neighborhood" numFmtId="0">
      <sharedItems count="8">
        <s v="CentralDistrict"/>
        <s v="ColumbiaCity"/>
        <s v="Phinney-Green"/>
        <s v="Laurelhurst"/>
        <s v="Montlake"/>
        <s v="Northgate"/>
        <s v="QueenAnne"/>
        <s v="Ravenna"/>
      </sharedItems>
    </cacheField>
    <cacheField name="width" numFmtId="0">
      <sharedItems containsString="0" containsBlank="1" containsNumber="1" minValue="10" maxValue="32"/>
    </cacheField>
    <cacheField name="length" numFmtId="0">
      <sharedItems containsString="0" containsBlank="1" containsNumber="1" minValue="8.5" maxValue="32"/>
    </cacheField>
    <cacheField name="height" numFmtId="0">
      <sharedItems containsString="0" containsBlank="1" containsNumber="1" containsInteger="1" minValue="11" maxValue="76"/>
    </cacheField>
    <cacheField name="volMeters" numFmtId="0">
      <sharedItems containsString="0" containsBlank="1" containsNumber="1" minValue="3.5150194444444442E-2" maxValue="1.2753047703703704"/>
    </cacheField>
    <cacheField name="housePrice" numFmtId="0">
      <sharedItems containsString="0" containsBlank="1" containsNumber="1" containsInteger="1" minValue="575928" maxValue="2298775"/>
    </cacheField>
    <cacheField name="address" numFmtId="0">
      <sharedItems/>
    </cacheField>
    <cacheField name="priceLastSold" numFmtId="0">
      <sharedItems containsString="0" containsBlank="1" containsNumber="1" containsInteger="1" minValue="60500" maxValue="1250000"/>
    </cacheField>
    <cacheField name="yearLastSold" numFmtId="0">
      <sharedItems containsString="0" containsBlank="1" containsNumber="1" containsInteger="1" minValue="1984" maxValue="2017"/>
    </cacheField>
    <cacheField name="adjPrice" numFmtId="0">
      <sharedItems containsString="0" containsBlank="1" containsNumber="1" minValue="124155.92251790198" maxValue="1728652.6348634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m/>
    <m/>
    <m/>
    <m/>
    <m/>
    <s v="2423 E Union St"/>
    <m/>
    <m/>
    <m/>
  </r>
  <r>
    <x v="0"/>
    <n v="22"/>
    <n v="11"/>
    <n v="12"/>
    <n v="4.7587955555555554E-2"/>
    <n v="730824"/>
    <s v="1829 Martin Luther King Jr. Way"/>
    <n v="459900"/>
    <n v="2010"/>
    <n v="536554.04243415105"/>
  </r>
  <r>
    <x v="0"/>
    <n v="23"/>
    <n v="11"/>
    <n v="14"/>
    <n v="5.8042885185185189E-2"/>
    <n v="667296"/>
    <s v="210 30th Ave."/>
    <n v="60500"/>
    <n v="1989"/>
    <n v="124155.92251790198"/>
  </r>
  <r>
    <x v="0"/>
    <n v="16"/>
    <n v="13.5"/>
    <n v="21"/>
    <n v="7.4331599999999998E-2"/>
    <n v="764635"/>
    <s v="3001 E. Harrison St."/>
    <n v="325000"/>
    <n v="2004"/>
    <n v="437730.59873477434"/>
  </r>
  <r>
    <x v="0"/>
    <n v="13"/>
    <n v="14.5"/>
    <n v="12"/>
    <n v="3.7067477777777774E-2"/>
    <n v="1278803"/>
    <s v="331 30th Ave."/>
    <n v="757500"/>
    <n v="2013"/>
    <n v="827225.2702321586"/>
  </r>
  <r>
    <x v="0"/>
    <n v="16.5"/>
    <n v="9"/>
    <n v="20"/>
    <n v="4.8669499999999997E-2"/>
    <n v="877110"/>
    <s v="537 Temple Pl."/>
    <n v="339000"/>
    <n v="2002"/>
    <n v="479452.95343988884"/>
  </r>
  <r>
    <x v="1"/>
    <n v="15.5"/>
    <n v="10.75"/>
    <n v="21"/>
    <n v="5.7340290972222221E-2"/>
    <n v="620272"/>
    <s v="5107 46th Ave S"/>
    <n v="157000"/>
    <n v="1999"/>
    <n v="239776.67717244485"/>
  </r>
  <r>
    <x v="1"/>
    <n v="19.5"/>
    <n v="14"/>
    <n v="14"/>
    <n v="6.2631255555555543E-2"/>
    <n v="611462"/>
    <s v="3948 S Hudson St."/>
    <n v="270000"/>
    <n v="2002"/>
    <n v="381865.18415566365"/>
  </r>
  <r>
    <x v="1"/>
    <n v="21"/>
    <n v="12"/>
    <n v="19"/>
    <n v="7.8461133333333336E-2"/>
    <n v="698514"/>
    <s v="3080 S Andover St."/>
    <n v="117500"/>
    <n v="2003"/>
    <n v="162493.34767716378"/>
  </r>
  <r>
    <x v="1"/>
    <n v="16.5"/>
    <n v="11"/>
    <n v="15"/>
    <n v="4.4613708333333328E-2"/>
    <n v="579426"/>
    <s v="3414 35th Ave S."/>
    <n v="501500"/>
    <n v="2017"/>
    <n v="520487.14178711129"/>
  </r>
  <r>
    <x v="1"/>
    <n v="15"/>
    <n v="8.5"/>
    <n v="17"/>
    <n v="3.5518902777777778E-2"/>
    <n v="642653"/>
    <s v="4048 39th Ave S"/>
    <n v="254000"/>
    <n v="2004"/>
    <n v="342103.29870348517"/>
  </r>
  <r>
    <x v="2"/>
    <n v="14"/>
    <n v="11"/>
    <n v="16"/>
    <n v="4.0377659259259256E-2"/>
    <n v="575928"/>
    <s v="8713 9th Ave. NW"/>
    <n v="134950"/>
    <n v="1997"/>
    <n v="213879.80191469175"/>
  </r>
  <r>
    <x v="2"/>
    <n v="22"/>
    <n v="17"/>
    <n v="34"/>
    <n v="0.20837756296296298"/>
    <n v="839515"/>
    <s v="7714 6th Ave NW"/>
    <n v="409000"/>
    <n v="2012"/>
    <n v="453189.74066819728"/>
  </r>
  <r>
    <x v="2"/>
    <n v="22"/>
    <n v="15"/>
    <n v="25"/>
    <n v="0.13519305555555555"/>
    <n v="822764"/>
    <s v="9716 Phinney Ave N."/>
    <n v="315000"/>
    <n v="2002"/>
    <n v="445509.38151494093"/>
  </r>
  <r>
    <x v="2"/>
    <n v="22"/>
    <n v="14"/>
    <n v="19"/>
    <n v="9.5896940740740733E-2"/>
    <n v="746703"/>
    <s v="520 N 78th"/>
    <n v="380000"/>
    <n v="2012"/>
    <n v="421056.48277240823"/>
  </r>
  <r>
    <x v="2"/>
    <n v="15"/>
    <n v="13"/>
    <n v="19"/>
    <n v="6.0713972222222225E-2"/>
    <n v="1244819"/>
    <s v="7026 Palatine Ave N."/>
    <n v="430000"/>
    <n v="1999"/>
    <n v="656713.19225574064"/>
  </r>
  <r>
    <x v="3"/>
    <n v="16"/>
    <n v="13"/>
    <n v="16"/>
    <n v="5.4536059259259258E-2"/>
    <n v="958935"/>
    <s v="4709 46th Ave NE"/>
    <n v="188000"/>
    <n v="1997"/>
    <n v="297957.7825858618"/>
  </r>
  <r>
    <x v="3"/>
    <n v="22"/>
    <n v="13"/>
    <n v="23"/>
    <n v="0.10779392962962962"/>
    <n v="1446525"/>
    <s v="4742 48th Ave NE"/>
    <n v="685000"/>
    <n v="2004"/>
    <n v="922601.41579483217"/>
  </r>
  <r>
    <x v="3"/>
    <n v="18"/>
    <n v="12"/>
    <n v="19"/>
    <n v="6.7252400000000004E-2"/>
    <n v="1746975"/>
    <s v="6500 55th Ave NE"/>
    <n v="984000"/>
    <n v="2008"/>
    <n v="1162687.8461699237"/>
  </r>
  <r>
    <x v="3"/>
    <n v="19"/>
    <n v="13"/>
    <n v="15"/>
    <n v="6.0713972222222225E-2"/>
    <n v="1922694"/>
    <s v="6522 50th Ave NE"/>
    <n v="189070"/>
    <n v="1998"/>
    <n v="295073.36742975668"/>
  </r>
  <r>
    <x v="3"/>
    <n v="15"/>
    <n v="15"/>
    <n v="15"/>
    <n v="5.5306250000000001E-2"/>
    <n v="1497532"/>
    <s v="6116 65th Ave NE"/>
    <n v="522500"/>
    <n v="2003"/>
    <n v="722576.80137291981"/>
  </r>
  <r>
    <x v="3"/>
    <n v="16"/>
    <n v="12"/>
    <n v="14"/>
    <n v="4.4048355555555557E-2"/>
    <n v="2298775"/>
    <s v="3916 NE Surber Dr."/>
    <n v="1250000"/>
    <n v="2003"/>
    <n v="1728652.6348634446"/>
  </r>
  <r>
    <x v="4"/>
    <n v="10"/>
    <n v="18"/>
    <n v="20"/>
    <n v="5.8993333333333335E-2"/>
    <n v="1460914"/>
    <s v="1627 E. Calhoun St."/>
    <n v="160000"/>
    <n v="1984"/>
    <n v="391824.28744562407"/>
  </r>
  <r>
    <x v="4"/>
    <n v="10"/>
    <n v="18"/>
    <n v="20"/>
    <n v="5.8993333333333335E-2"/>
    <n v="974825"/>
    <s v="2307 22nd Ave E."/>
    <m/>
    <m/>
    <m/>
  </r>
  <r>
    <x v="4"/>
    <n v="14"/>
    <n v="10"/>
    <n v="17"/>
    <n v="3.9001148148148153E-2"/>
    <n v="911023"/>
    <s v="2240 E. Blaine St."/>
    <n v="590000"/>
    <n v="2013"/>
    <n v="644307.47120392555"/>
  </r>
  <r>
    <x v="4"/>
    <n v="15"/>
    <n v="13"/>
    <n v="15"/>
    <n v="4.7932083333333333E-2"/>
    <n v="1090502"/>
    <s v="2505 20th Ave E"/>
    <n v="517000"/>
    <n v="2003"/>
    <n v="714970.72977952065"/>
  </r>
  <r>
    <x v="5"/>
    <n v="15"/>
    <n v="13"/>
    <n v="15"/>
    <n v="4.7932083333333333E-2"/>
    <n v="705663"/>
    <s v="9000 5th Ave NE"/>
    <m/>
    <m/>
    <m/>
  </r>
  <r>
    <x v="5"/>
    <n v="12"/>
    <n v="12"/>
    <n v="20"/>
    <n v="4.7194666666666669E-2"/>
    <n v="843520"/>
    <s v="530 NE 100th St."/>
    <n v="219950"/>
    <n v="1999"/>
    <n v="335916.43403872132"/>
  </r>
  <r>
    <x v="5"/>
    <n v="32"/>
    <n v="32"/>
    <n v="76"/>
    <n v="1.2753047703703704"/>
    <m/>
    <s v="Commercial"/>
    <m/>
    <m/>
    <m/>
  </r>
  <r>
    <x v="5"/>
    <n v="15"/>
    <n v="13"/>
    <n v="15"/>
    <n v="4.7932083333333333E-2"/>
    <n v="890738"/>
    <s v="1710 NE 86th St"/>
    <n v="440000"/>
    <n v="2013"/>
    <n v="480500.48699953768"/>
  </r>
  <r>
    <x v="5"/>
    <n v="15"/>
    <n v="13"/>
    <n v="15"/>
    <n v="4.7932083333333333E-2"/>
    <n v="854043"/>
    <s v="846 NE 94th St."/>
    <n v="522500"/>
    <n v="2006"/>
    <n v="659372.38487497251"/>
  </r>
  <r>
    <x v="6"/>
    <n v="18"/>
    <n v="16"/>
    <n v="25"/>
    <n v="0.11798699999999999"/>
    <n v="1117562"/>
    <s v="1954 4th Ave W"/>
    <n v="193800"/>
    <n v="1996"/>
    <n v="314330.37934332166"/>
  </r>
  <r>
    <x v="6"/>
    <n v="15.5"/>
    <n v="11.5"/>
    <n v="15"/>
    <n v="4.3815E-2"/>
    <n v="610000"/>
    <s v="APT! 1629 Queen Anne Ave N"/>
    <m/>
    <m/>
    <m/>
  </r>
  <r>
    <x v="6"/>
    <n v="16"/>
    <n v="16.5"/>
    <n v="20"/>
    <n v="8.6524000000000004E-2"/>
    <n v="1495000"/>
    <s v="2406 2nd Ave W."/>
    <n v="899000"/>
    <n v="2013"/>
    <n v="981749.85866496444"/>
  </r>
  <r>
    <x v="6"/>
    <n v="16"/>
    <n v="13"/>
    <n v="20"/>
    <n v="6.8169999999999994E-2"/>
    <n v="1175398"/>
    <s v="165 Aloha St."/>
    <n v="475000"/>
    <n v="2005"/>
    <n v="618766.69617807621"/>
  </r>
  <r>
    <x v="6"/>
    <n v="13.5"/>
    <n v="11"/>
    <n v="15"/>
    <n v="3.6502E-2"/>
    <n v="1180137"/>
    <s v="220 W Howe St."/>
    <n v="105000"/>
    <n v="1985"/>
    <n v="248329.64105062254"/>
  </r>
  <r>
    <x v="7"/>
    <n v="19"/>
    <n v="13"/>
    <n v="14"/>
    <n v="5.6666374074074072E-2"/>
    <n v="646140"/>
    <s v="2219 NE 82nd St"/>
    <n v="281000"/>
    <n v="2003"/>
    <n v="388601.11231730232"/>
  </r>
  <r>
    <x v="7"/>
    <n v="16.5"/>
    <n v="11"/>
    <n v="22"/>
    <n v="6.543343888888889E-2"/>
    <n v="1002463"/>
    <s v="1211 NE 70th St"/>
    <n v="610000"/>
    <n v="2006"/>
    <n v="769793.59765307792"/>
  </r>
  <r>
    <x v="7"/>
    <n v="23"/>
    <n v="12"/>
    <n v="14"/>
    <n v="6.3319511111111115E-2"/>
    <n v="866949"/>
    <s v="7309 Ravenna Ave NE"/>
    <n v="280000"/>
    <n v="2000"/>
    <n v="413658.53658536589"/>
  </r>
  <r>
    <x v="7"/>
    <n v="17"/>
    <n v="17"/>
    <n v="21"/>
    <n v="9.9452927777777769E-2"/>
    <n v="1246533"/>
    <s v="6211 Ravenna Ave NE"/>
    <n v="885000"/>
    <n v="2014"/>
    <n v="951033.25980564032"/>
  </r>
  <r>
    <x v="7"/>
    <n v="13"/>
    <n v="15"/>
    <n v="11"/>
    <n v="3.5150194444444442E-2"/>
    <n v="815594"/>
    <s v="6251 38th Ave NE"/>
    <n v="420000"/>
    <n v="2010"/>
    <n v="490003.69172068586"/>
  </r>
  <r>
    <x v="7"/>
    <n v="13"/>
    <n v="15"/>
    <n v="16"/>
    <n v="5.1128E-2"/>
    <n v="817437"/>
    <s v="4025 NE 58th St."/>
    <n v="690000"/>
    <n v="2016"/>
    <n v="731378.05865824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0D67B-129B-4CA8-92FA-B6735CA1317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12" firstHeaderRow="0" firstDataRow="1" firstDataCol="1"/>
  <pivotFields count="10">
    <pivotField axis="axisRow" showAll="0">
      <items count="9">
        <item x="0"/>
        <item x="1"/>
        <item x="3"/>
        <item x="4"/>
        <item x="5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Price" fld="9" subtotal="average" baseField="0" baseItem="0"/>
    <dataField name="StdDev of adjPrice" fld="9" subtotal="stdDev" baseField="0" baseItem="0"/>
    <dataField name="Count of adjPrice" fld="9" subtotal="count" baseField="0" baseItem="0"/>
    <dataField name="Sum of adj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13"/>
  <sheetViews>
    <sheetView topLeftCell="D1" workbookViewId="0">
      <pane ySplit="1" topLeftCell="A17" activePane="bottomLeft" state="frozen"/>
      <selection pane="bottomLeft" activeCell="M44" sqref="M44"/>
    </sheetView>
  </sheetViews>
  <sheetFormatPr defaultColWidth="14.42578125" defaultRowHeight="15" customHeight="1" x14ac:dyDescent="0.2"/>
  <cols>
    <col min="1" max="2" width="14.85546875" customWidth="1"/>
    <col min="3" max="3" width="9.42578125" customWidth="1"/>
    <col min="4" max="4" width="15.42578125" customWidth="1"/>
    <col min="5" max="5" width="4.85546875" customWidth="1"/>
    <col min="6" max="6" width="5.7109375" customWidth="1"/>
    <col min="7" max="7" width="6.140625" customWidth="1"/>
    <col min="8" max="9" width="10.140625" customWidth="1"/>
    <col min="11" max="11" width="9.42578125" customWidth="1"/>
    <col min="12" max="12" width="7.42578125" customWidth="1"/>
  </cols>
  <sheetData>
    <row r="1" spans="1:16" ht="15" customHeight="1" x14ac:dyDescent="0.2">
      <c r="A1" s="1" t="s">
        <v>0</v>
      </c>
      <c r="B1" s="9" t="s">
        <v>50</v>
      </c>
      <c r="C1" s="9" t="s">
        <v>51</v>
      </c>
      <c r="D1" s="13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77</v>
      </c>
      <c r="J1" s="1" t="s">
        <v>44</v>
      </c>
      <c r="K1" s="1" t="s">
        <v>78</v>
      </c>
      <c r="L1" s="1" t="s">
        <v>43</v>
      </c>
      <c r="M1" s="1" t="s">
        <v>79</v>
      </c>
      <c r="N1" s="1" t="s">
        <v>83</v>
      </c>
    </row>
    <row r="2" spans="1:16" ht="15" customHeight="1" x14ac:dyDescent="0.2">
      <c r="A2" s="1">
        <v>8</v>
      </c>
      <c r="B2" s="1">
        <v>1</v>
      </c>
      <c r="C2" s="1"/>
      <c r="D2" s="11" t="s">
        <v>52</v>
      </c>
      <c r="H2" s="3"/>
      <c r="I2" s="3"/>
      <c r="J2" s="1" t="s">
        <v>1</v>
      </c>
      <c r="K2" s="3"/>
      <c r="L2" s="3"/>
      <c r="M2" s="3"/>
    </row>
    <row r="3" spans="1:16" ht="15" customHeight="1" x14ac:dyDescent="0.2">
      <c r="A3" s="1">
        <v>9</v>
      </c>
      <c r="B3" s="1">
        <v>2</v>
      </c>
      <c r="C3" s="1"/>
      <c r="D3" s="11" t="s">
        <v>52</v>
      </c>
      <c r="E3" s="1">
        <v>22</v>
      </c>
      <c r="F3" s="1">
        <v>11</v>
      </c>
      <c r="G3" s="1">
        <v>12</v>
      </c>
      <c r="H3" s="4">
        <v>4.7587955555555554E-2</v>
      </c>
      <c r="I3" s="3">
        <v>730824</v>
      </c>
      <c r="J3" s="1" t="s">
        <v>2</v>
      </c>
      <c r="K3" s="1">
        <v>459900</v>
      </c>
      <c r="L3" s="1">
        <v>2010</v>
      </c>
      <c r="M3">
        <v>536554.04243415105</v>
      </c>
      <c r="O3" t="s">
        <v>53</v>
      </c>
      <c r="P3">
        <v>342103.29870348517</v>
      </c>
    </row>
    <row r="4" spans="1:16" ht="15" customHeight="1" x14ac:dyDescent="0.2">
      <c r="A4" s="1">
        <v>6</v>
      </c>
      <c r="B4" s="1">
        <v>3</v>
      </c>
      <c r="C4" s="1"/>
      <c r="D4" s="11" t="s">
        <v>52</v>
      </c>
      <c r="E4" s="1">
        <v>23</v>
      </c>
      <c r="F4" s="1">
        <v>11</v>
      </c>
      <c r="G4" s="1">
        <v>14</v>
      </c>
      <c r="H4" s="4">
        <v>5.8042885185185189E-2</v>
      </c>
      <c r="I4" s="3">
        <v>667296</v>
      </c>
      <c r="J4" s="1" t="s">
        <v>3</v>
      </c>
      <c r="K4" s="1">
        <v>60500</v>
      </c>
      <c r="L4" s="1">
        <v>1989</v>
      </c>
      <c r="M4">
        <v>124155.92251790198</v>
      </c>
      <c r="O4" t="s">
        <v>54</v>
      </c>
      <c r="P4">
        <v>445509.38151494093</v>
      </c>
    </row>
    <row r="5" spans="1:16" ht="15" customHeight="1" x14ac:dyDescent="0.2">
      <c r="A5" s="1">
        <v>10</v>
      </c>
      <c r="B5" s="1">
        <v>4</v>
      </c>
      <c r="C5" s="1"/>
      <c r="D5" s="11" t="s">
        <v>52</v>
      </c>
      <c r="E5" s="1">
        <v>16</v>
      </c>
      <c r="F5" s="1">
        <v>13.5</v>
      </c>
      <c r="G5" s="1">
        <v>21</v>
      </c>
      <c r="H5" s="4">
        <v>7.4331599999999998E-2</v>
      </c>
      <c r="I5" s="3">
        <v>764635</v>
      </c>
      <c r="J5" s="1" t="s">
        <v>4</v>
      </c>
      <c r="K5" s="1">
        <v>325000</v>
      </c>
      <c r="L5" s="1">
        <v>2004</v>
      </c>
      <c r="M5" s="20">
        <v>437730.59873477434</v>
      </c>
      <c r="O5" t="s">
        <v>52</v>
      </c>
      <c r="P5">
        <v>479452.95343988884</v>
      </c>
    </row>
    <row r="6" spans="1:16" ht="15" customHeight="1" x14ac:dyDescent="0.2">
      <c r="A6" s="1">
        <v>11</v>
      </c>
      <c r="B6" s="1">
        <v>5</v>
      </c>
      <c r="C6" s="1"/>
      <c r="D6" s="11" t="s">
        <v>52</v>
      </c>
      <c r="E6" s="1">
        <v>13</v>
      </c>
      <c r="F6" s="1">
        <v>14.5</v>
      </c>
      <c r="G6" s="1">
        <v>12</v>
      </c>
      <c r="H6" s="4">
        <v>3.7067477777777774E-2</v>
      </c>
      <c r="I6" s="1">
        <v>1278803</v>
      </c>
      <c r="J6" s="1" t="s">
        <v>5</v>
      </c>
      <c r="K6" s="1">
        <v>757500</v>
      </c>
      <c r="L6" s="1">
        <v>2013</v>
      </c>
      <c r="M6" s="20">
        <v>827225.2702321586</v>
      </c>
      <c r="O6" t="s">
        <v>57</v>
      </c>
      <c r="P6">
        <v>480500.48699953768</v>
      </c>
    </row>
    <row r="7" spans="1:16" ht="15" customHeight="1" x14ac:dyDescent="0.2">
      <c r="A7" s="1">
        <v>7</v>
      </c>
      <c r="B7" s="1">
        <v>6</v>
      </c>
      <c r="C7" s="1"/>
      <c r="D7" s="11" t="s">
        <v>52</v>
      </c>
      <c r="E7" s="1">
        <v>16.5</v>
      </c>
      <c r="F7" s="1">
        <v>9</v>
      </c>
      <c r="G7" s="1">
        <v>20</v>
      </c>
      <c r="H7" s="4">
        <v>4.8669499999999997E-2</v>
      </c>
      <c r="I7" s="1">
        <v>877110</v>
      </c>
      <c r="J7" s="1" t="s">
        <v>6</v>
      </c>
      <c r="K7" s="1">
        <v>339000</v>
      </c>
      <c r="L7" s="1">
        <v>2002</v>
      </c>
      <c r="M7" s="20">
        <v>479452.95343988884</v>
      </c>
      <c r="N7">
        <f>MEDIAN(M3:M7)</f>
        <v>479452.95343988884</v>
      </c>
      <c r="O7" t="s">
        <v>58</v>
      </c>
      <c r="P7">
        <v>466548.53776069894</v>
      </c>
    </row>
    <row r="8" spans="1:16" ht="15" customHeight="1" x14ac:dyDescent="0.2">
      <c r="A8" s="1">
        <v>12</v>
      </c>
      <c r="B8" s="1">
        <v>1</v>
      </c>
      <c r="C8" s="1"/>
      <c r="D8" s="11" t="s">
        <v>53</v>
      </c>
      <c r="E8" s="1">
        <v>15.5</v>
      </c>
      <c r="F8" s="1">
        <v>10.75</v>
      </c>
      <c r="G8" s="1">
        <v>21</v>
      </c>
      <c r="H8" s="4">
        <v>5.7340290972222221E-2</v>
      </c>
      <c r="I8" s="1">
        <v>620272</v>
      </c>
      <c r="J8" s="1" t="s">
        <v>7</v>
      </c>
      <c r="K8" s="1">
        <v>157000</v>
      </c>
      <c r="L8" s="1">
        <v>1999</v>
      </c>
      <c r="M8" s="20">
        <v>239776.67717244485</v>
      </c>
      <c r="O8" t="s">
        <v>56</v>
      </c>
      <c r="P8">
        <v>644307.47120392555</v>
      </c>
    </row>
    <row r="9" spans="1:16" ht="15" customHeight="1" x14ac:dyDescent="0.2">
      <c r="A9" s="1">
        <v>13</v>
      </c>
      <c r="B9" s="1">
        <v>2</v>
      </c>
      <c r="C9" s="1"/>
      <c r="D9" s="11" t="s">
        <v>53</v>
      </c>
      <c r="E9" s="1">
        <v>19.5</v>
      </c>
      <c r="F9" s="1">
        <v>14</v>
      </c>
      <c r="G9" s="1">
        <v>14</v>
      </c>
      <c r="H9" s="4">
        <v>6.2631255555555543E-2</v>
      </c>
      <c r="I9" s="1">
        <v>611462</v>
      </c>
      <c r="J9" s="1" t="s">
        <v>8</v>
      </c>
      <c r="K9" s="1">
        <v>270000</v>
      </c>
      <c r="L9" s="1">
        <v>2002</v>
      </c>
      <c r="M9" s="20">
        <v>381865.18415566365</v>
      </c>
      <c r="O9" t="s">
        <v>59</v>
      </c>
      <c r="P9">
        <v>610690.87518946291</v>
      </c>
    </row>
    <row r="10" spans="1:16" ht="15" customHeight="1" x14ac:dyDescent="0.2">
      <c r="A10" s="1">
        <v>16</v>
      </c>
      <c r="B10" s="1">
        <v>3</v>
      </c>
      <c r="C10" s="1"/>
      <c r="D10" s="11" t="s">
        <v>53</v>
      </c>
      <c r="E10" s="1">
        <v>21</v>
      </c>
      <c r="F10" s="1">
        <v>12</v>
      </c>
      <c r="G10" s="1">
        <v>19</v>
      </c>
      <c r="H10" s="4">
        <v>7.8461133333333336E-2</v>
      </c>
      <c r="I10" s="1">
        <v>698514</v>
      </c>
      <c r="J10" s="1" t="s">
        <v>9</v>
      </c>
      <c r="K10" s="1">
        <v>117500</v>
      </c>
      <c r="L10" s="1">
        <v>2003</v>
      </c>
      <c r="M10" s="20">
        <v>162493.34767716378</v>
      </c>
      <c r="O10" t="s">
        <v>55</v>
      </c>
      <c r="P10">
        <v>822589.10858387593</v>
      </c>
    </row>
    <row r="11" spans="1:16" ht="15" customHeight="1" x14ac:dyDescent="0.2">
      <c r="A11" s="1">
        <v>14</v>
      </c>
      <c r="B11" s="1">
        <v>4</v>
      </c>
      <c r="C11" s="1"/>
      <c r="D11" s="11" t="s">
        <v>53</v>
      </c>
      <c r="E11" s="1">
        <v>16.5</v>
      </c>
      <c r="F11" s="1">
        <v>11</v>
      </c>
      <c r="G11" s="1">
        <v>15</v>
      </c>
      <c r="H11" s="4">
        <v>4.4613708333333328E-2</v>
      </c>
      <c r="I11" s="1">
        <v>579426</v>
      </c>
      <c r="J11" s="1" t="s">
        <v>10</v>
      </c>
      <c r="K11" s="1">
        <v>501500</v>
      </c>
      <c r="L11" s="1">
        <v>2017</v>
      </c>
      <c r="M11" s="20">
        <v>520487.14178711129</v>
      </c>
    </row>
    <row r="12" spans="1:16" ht="15" customHeight="1" x14ac:dyDescent="0.2">
      <c r="A12" s="1">
        <v>15</v>
      </c>
      <c r="B12" s="1">
        <v>5</v>
      </c>
      <c r="C12" s="1"/>
      <c r="D12" s="11" t="s">
        <v>53</v>
      </c>
      <c r="E12" s="1">
        <v>15</v>
      </c>
      <c r="F12" s="1">
        <v>8.5</v>
      </c>
      <c r="G12" s="1">
        <v>17</v>
      </c>
      <c r="H12" s="4">
        <v>3.5518902777777778E-2</v>
      </c>
      <c r="I12" s="1">
        <v>642653</v>
      </c>
      <c r="J12" s="1" t="s">
        <v>11</v>
      </c>
      <c r="K12" s="1">
        <v>254000</v>
      </c>
      <c r="L12" s="1">
        <v>2004</v>
      </c>
      <c r="M12" s="20">
        <v>342103.29870348517</v>
      </c>
      <c r="N12">
        <f>MEDIAN(M8:M12)</f>
        <v>342103.29870348517</v>
      </c>
    </row>
    <row r="13" spans="1:16" ht="15" customHeight="1" x14ac:dyDescent="0.2">
      <c r="A13" s="1">
        <v>22</v>
      </c>
      <c r="B13" s="1">
        <v>1</v>
      </c>
      <c r="C13" s="1"/>
      <c r="D13" s="11" t="s">
        <v>54</v>
      </c>
      <c r="E13" s="1">
        <v>14</v>
      </c>
      <c r="F13" s="1">
        <v>11</v>
      </c>
      <c r="G13" s="1">
        <v>16</v>
      </c>
      <c r="H13" s="4">
        <v>4.0377659259259256E-2</v>
      </c>
      <c r="I13" s="1">
        <v>575928</v>
      </c>
      <c r="J13" s="1" t="s">
        <v>12</v>
      </c>
      <c r="K13" s="1">
        <v>134950</v>
      </c>
      <c r="L13" s="1">
        <v>1997</v>
      </c>
      <c r="M13" s="20">
        <v>213879.80191469175</v>
      </c>
    </row>
    <row r="14" spans="1:16" ht="15" customHeight="1" x14ac:dyDescent="0.2">
      <c r="A14" s="1">
        <v>21</v>
      </c>
      <c r="B14" s="1">
        <v>3</v>
      </c>
      <c r="C14" s="1"/>
      <c r="D14" s="11" t="s">
        <v>54</v>
      </c>
      <c r="E14" s="1">
        <v>22</v>
      </c>
      <c r="F14" s="1">
        <v>17</v>
      </c>
      <c r="G14" s="1">
        <v>34</v>
      </c>
      <c r="H14" s="4">
        <v>0.20837756296296298</v>
      </c>
      <c r="I14" s="1">
        <v>839515</v>
      </c>
      <c r="J14" s="1" t="s">
        <v>13</v>
      </c>
      <c r="K14" s="1">
        <v>409000</v>
      </c>
      <c r="L14" s="1">
        <v>2012</v>
      </c>
      <c r="M14" s="20">
        <v>453189.74066819728</v>
      </c>
    </row>
    <row r="15" spans="1:16" ht="15" customHeight="1" x14ac:dyDescent="0.2">
      <c r="A15" s="1">
        <v>17</v>
      </c>
      <c r="B15" s="1">
        <v>4</v>
      </c>
      <c r="C15" s="1"/>
      <c r="D15" s="11" t="s">
        <v>54</v>
      </c>
      <c r="E15" s="1">
        <v>22</v>
      </c>
      <c r="F15" s="1">
        <v>15</v>
      </c>
      <c r="G15" s="1">
        <v>25</v>
      </c>
      <c r="H15" s="4">
        <v>0.13519305555555555</v>
      </c>
      <c r="I15" s="1">
        <v>822764</v>
      </c>
      <c r="J15" s="1" t="s">
        <v>14</v>
      </c>
      <c r="K15" s="1">
        <v>315000</v>
      </c>
      <c r="L15" s="1">
        <v>2002</v>
      </c>
      <c r="M15" s="20">
        <v>445509.38151494093</v>
      </c>
    </row>
    <row r="16" spans="1:16" ht="12.75" x14ac:dyDescent="0.2">
      <c r="A16" s="1">
        <v>18</v>
      </c>
      <c r="B16" s="1">
        <v>2</v>
      </c>
      <c r="C16" s="1"/>
      <c r="D16" s="11" t="s">
        <v>54</v>
      </c>
      <c r="E16" s="1">
        <v>22</v>
      </c>
      <c r="F16" s="1">
        <v>14</v>
      </c>
      <c r="G16" s="1">
        <v>19</v>
      </c>
      <c r="H16" s="4">
        <v>9.5896940740740733E-2</v>
      </c>
      <c r="I16" s="1">
        <v>746703</v>
      </c>
      <c r="J16" s="1" t="s">
        <v>15</v>
      </c>
      <c r="K16" s="1">
        <v>380000</v>
      </c>
      <c r="L16" s="1">
        <v>2012</v>
      </c>
      <c r="M16" s="20">
        <v>421056.48277240823</v>
      </c>
    </row>
    <row r="17" spans="1:17" ht="12.75" x14ac:dyDescent="0.2">
      <c r="A17" s="1">
        <v>20</v>
      </c>
      <c r="B17" s="1">
        <v>5</v>
      </c>
      <c r="C17" s="1"/>
      <c r="D17" s="11" t="s">
        <v>54</v>
      </c>
      <c r="E17" s="1">
        <v>15</v>
      </c>
      <c r="F17" s="1">
        <v>13</v>
      </c>
      <c r="G17" s="1">
        <v>19</v>
      </c>
      <c r="H17" s="4">
        <v>6.0713972222222225E-2</v>
      </c>
      <c r="I17" s="1">
        <v>1244819</v>
      </c>
      <c r="J17" s="1" t="s">
        <v>16</v>
      </c>
      <c r="K17" s="1">
        <v>430000</v>
      </c>
      <c r="L17" s="1">
        <v>1999</v>
      </c>
      <c r="M17" s="20">
        <v>656713.19225574064</v>
      </c>
      <c r="N17">
        <f>MEDIAN(M13:M17)</f>
        <v>445509.38151494093</v>
      </c>
    </row>
    <row r="18" spans="1:17" ht="12.75" x14ac:dyDescent="0.2">
      <c r="A18" s="1">
        <v>30</v>
      </c>
      <c r="B18" s="1">
        <v>1</v>
      </c>
      <c r="C18" s="1"/>
      <c r="D18" s="11" t="s">
        <v>55</v>
      </c>
      <c r="E18" s="1">
        <v>16</v>
      </c>
      <c r="F18" s="1">
        <v>13</v>
      </c>
      <c r="G18" s="1">
        <v>16</v>
      </c>
      <c r="H18" s="4">
        <v>5.4536059259259258E-2</v>
      </c>
      <c r="I18" s="1">
        <v>958935</v>
      </c>
      <c r="J18" s="1" t="s">
        <v>17</v>
      </c>
      <c r="K18" s="1">
        <v>188000</v>
      </c>
      <c r="L18" s="1">
        <v>1997</v>
      </c>
      <c r="M18" s="20">
        <v>297957.7825858618</v>
      </c>
    </row>
    <row r="19" spans="1:17" ht="12.75" x14ac:dyDescent="0.2">
      <c r="A19" s="1">
        <v>26</v>
      </c>
      <c r="B19" s="1">
        <v>2</v>
      </c>
      <c r="C19" s="1"/>
      <c r="D19" s="11" t="s">
        <v>55</v>
      </c>
      <c r="E19" s="1">
        <v>22</v>
      </c>
      <c r="F19" s="1">
        <v>13</v>
      </c>
      <c r="G19" s="1">
        <v>23</v>
      </c>
      <c r="H19" s="4">
        <v>0.10779392962962962</v>
      </c>
      <c r="I19" s="1">
        <v>1446525</v>
      </c>
      <c r="J19" s="1" t="s">
        <v>18</v>
      </c>
      <c r="K19" s="1">
        <v>685000</v>
      </c>
      <c r="L19" s="1">
        <v>2004</v>
      </c>
      <c r="M19" s="20">
        <v>922601.41579483217</v>
      </c>
    </row>
    <row r="20" spans="1:17" ht="12.75" x14ac:dyDescent="0.2">
      <c r="A20" s="1">
        <v>31</v>
      </c>
      <c r="B20" s="1">
        <v>3</v>
      </c>
      <c r="C20" s="1"/>
      <c r="D20" s="11" t="s">
        <v>55</v>
      </c>
      <c r="E20" s="1">
        <v>18</v>
      </c>
      <c r="F20" s="1">
        <v>12</v>
      </c>
      <c r="G20" s="1">
        <v>19</v>
      </c>
      <c r="H20" s="4">
        <v>6.7252400000000004E-2</v>
      </c>
      <c r="I20" s="1">
        <v>1746975</v>
      </c>
      <c r="J20" s="1" t="s">
        <v>19</v>
      </c>
      <c r="K20" s="1">
        <v>984000</v>
      </c>
      <c r="L20" s="1">
        <v>2008</v>
      </c>
      <c r="M20" s="20">
        <v>1162687.8461699237</v>
      </c>
    </row>
    <row r="21" spans="1:17" ht="12.75" x14ac:dyDescent="0.2">
      <c r="A21" s="1">
        <v>27</v>
      </c>
      <c r="B21" s="1">
        <v>4</v>
      </c>
      <c r="C21" s="1"/>
      <c r="D21" s="11" t="s">
        <v>55</v>
      </c>
      <c r="E21" s="1">
        <v>19</v>
      </c>
      <c r="F21" s="1">
        <v>13</v>
      </c>
      <c r="G21" s="1">
        <v>15</v>
      </c>
      <c r="H21" s="4">
        <v>6.0713972222222225E-2</v>
      </c>
      <c r="I21" s="1">
        <v>1922694</v>
      </c>
      <c r="J21" s="1" t="s">
        <v>20</v>
      </c>
      <c r="K21" s="1">
        <v>189070</v>
      </c>
      <c r="L21" s="1">
        <v>1998</v>
      </c>
      <c r="M21" s="20">
        <v>295073.36742975668</v>
      </c>
      <c r="Q21" s="5"/>
    </row>
    <row r="22" spans="1:17" ht="12.75" x14ac:dyDescent="0.2">
      <c r="A22" s="1">
        <v>28</v>
      </c>
      <c r="B22" s="1">
        <v>5</v>
      </c>
      <c r="C22" s="1"/>
      <c r="D22" s="11" t="s">
        <v>55</v>
      </c>
      <c r="E22" s="1">
        <v>15</v>
      </c>
      <c r="F22" s="1">
        <v>15</v>
      </c>
      <c r="G22" s="1">
        <v>15</v>
      </c>
      <c r="H22" s="4">
        <v>5.5306250000000001E-2</v>
      </c>
      <c r="I22" s="1">
        <v>1497532</v>
      </c>
      <c r="J22" s="1" t="s">
        <v>21</v>
      </c>
      <c r="K22" s="1">
        <v>522500</v>
      </c>
      <c r="L22" s="1">
        <v>2003</v>
      </c>
      <c r="M22" s="20">
        <v>722576.80137291981</v>
      </c>
      <c r="Q22" s="5"/>
    </row>
    <row r="23" spans="1:17" ht="12.75" x14ac:dyDescent="0.2">
      <c r="A23" s="1">
        <v>29</v>
      </c>
      <c r="B23" s="1">
        <v>6</v>
      </c>
      <c r="C23" s="1"/>
      <c r="D23" s="11" t="s">
        <v>55</v>
      </c>
      <c r="E23" s="1">
        <v>16</v>
      </c>
      <c r="F23" s="1">
        <v>12</v>
      </c>
      <c r="G23" s="1">
        <v>14</v>
      </c>
      <c r="H23" s="4">
        <v>4.4048355555555557E-2</v>
      </c>
      <c r="I23" s="1">
        <v>2298775</v>
      </c>
      <c r="J23" s="1" t="s">
        <v>22</v>
      </c>
      <c r="K23" s="1">
        <v>1250000</v>
      </c>
      <c r="L23" s="1">
        <v>2003</v>
      </c>
      <c r="M23" s="20">
        <v>1728652.6348634446</v>
      </c>
      <c r="N23">
        <f>MEDIAN(M18:M23)</f>
        <v>822589.10858387593</v>
      </c>
      <c r="O23" s="20"/>
      <c r="Q23" s="5"/>
    </row>
    <row r="24" spans="1:17" ht="12.75" x14ac:dyDescent="0.2">
      <c r="A24" s="1">
        <v>37</v>
      </c>
      <c r="B24" s="1">
        <v>2</v>
      </c>
      <c r="C24" s="1"/>
      <c r="D24" s="12" t="s">
        <v>56</v>
      </c>
      <c r="E24" s="1">
        <v>10</v>
      </c>
      <c r="F24" s="1">
        <v>18</v>
      </c>
      <c r="G24" s="1">
        <v>20</v>
      </c>
      <c r="H24" s="4">
        <v>5.8993333333333335E-2</v>
      </c>
      <c r="I24" s="1">
        <v>1460914</v>
      </c>
      <c r="J24" s="1" t="s">
        <v>23</v>
      </c>
      <c r="K24" s="1">
        <v>160000</v>
      </c>
      <c r="L24" s="1">
        <v>1984</v>
      </c>
      <c r="M24" s="20">
        <v>391824.28744562407</v>
      </c>
      <c r="Q24" s="5"/>
    </row>
    <row r="25" spans="1:17" ht="12.75" x14ac:dyDescent="0.2">
      <c r="A25" s="1">
        <v>32</v>
      </c>
      <c r="B25" s="1">
        <v>4</v>
      </c>
      <c r="C25" s="1"/>
      <c r="D25" s="12" t="s">
        <v>56</v>
      </c>
      <c r="E25" s="1">
        <v>10</v>
      </c>
      <c r="F25" s="1">
        <v>18</v>
      </c>
      <c r="G25" s="1">
        <v>20</v>
      </c>
      <c r="H25" s="4">
        <v>5.8993333333333335E-2</v>
      </c>
      <c r="I25" s="1">
        <v>974825</v>
      </c>
      <c r="J25" s="1" t="s">
        <v>24</v>
      </c>
      <c r="K25" s="1"/>
      <c r="L25" s="1"/>
      <c r="M25" s="21"/>
      <c r="Q25" s="5"/>
    </row>
    <row r="26" spans="1:17" ht="12.75" x14ac:dyDescent="0.2">
      <c r="A26" s="1">
        <v>39</v>
      </c>
      <c r="B26" s="1">
        <v>6</v>
      </c>
      <c r="C26" s="1"/>
      <c r="D26" s="12" t="s">
        <v>56</v>
      </c>
      <c r="E26" s="1">
        <v>14</v>
      </c>
      <c r="F26" s="1">
        <v>10</v>
      </c>
      <c r="G26" s="1">
        <v>17</v>
      </c>
      <c r="H26" s="4">
        <v>3.9001148148148153E-2</v>
      </c>
      <c r="I26" s="1">
        <v>911023</v>
      </c>
      <c r="J26" s="1" t="s">
        <v>25</v>
      </c>
      <c r="K26" s="1">
        <v>590000</v>
      </c>
      <c r="L26" s="1">
        <v>2013</v>
      </c>
      <c r="M26" s="20">
        <v>644307.47120392555</v>
      </c>
      <c r="Q26" s="5"/>
    </row>
    <row r="27" spans="1:17" ht="12.75" x14ac:dyDescent="0.2">
      <c r="A27" s="1">
        <v>33</v>
      </c>
      <c r="B27" s="1">
        <v>5</v>
      </c>
      <c r="C27" s="1"/>
      <c r="D27" s="12" t="s">
        <v>56</v>
      </c>
      <c r="E27" s="1">
        <v>15</v>
      </c>
      <c r="F27" s="1">
        <v>13</v>
      </c>
      <c r="G27" s="1">
        <v>15</v>
      </c>
      <c r="H27" s="4">
        <v>4.7932083333333333E-2</v>
      </c>
      <c r="I27" s="1">
        <v>1090502</v>
      </c>
      <c r="J27" s="1" t="s">
        <v>26</v>
      </c>
      <c r="K27" s="1">
        <v>517000</v>
      </c>
      <c r="L27" s="1">
        <v>2003</v>
      </c>
      <c r="M27" s="22">
        <v>714970.72977952065</v>
      </c>
      <c r="N27">
        <f>MEDIAN(M24:M27)</f>
        <v>644307.47120392555</v>
      </c>
      <c r="Q27" s="5"/>
    </row>
    <row r="28" spans="1:17" ht="12.75" x14ac:dyDescent="0.2">
      <c r="A28" s="1">
        <v>46</v>
      </c>
      <c r="B28" s="1">
        <v>1</v>
      </c>
      <c r="C28" s="1"/>
      <c r="D28" s="11" t="s">
        <v>57</v>
      </c>
      <c r="E28" s="1">
        <v>15</v>
      </c>
      <c r="F28" s="1">
        <v>13</v>
      </c>
      <c r="G28" s="1">
        <v>15</v>
      </c>
      <c r="H28" s="4">
        <v>4.7932083333333333E-2</v>
      </c>
      <c r="I28" s="1">
        <v>705663</v>
      </c>
      <c r="J28" s="1" t="s">
        <v>27</v>
      </c>
      <c r="K28" s="1"/>
      <c r="L28" s="1"/>
      <c r="M28" s="21"/>
      <c r="Q28" s="5"/>
    </row>
    <row r="29" spans="1:17" ht="12.75" x14ac:dyDescent="0.2">
      <c r="A29" s="1">
        <v>49</v>
      </c>
      <c r="B29" s="1">
        <v>2</v>
      </c>
      <c r="C29" s="1"/>
      <c r="D29" s="11" t="s">
        <v>57</v>
      </c>
      <c r="E29" s="1">
        <v>12</v>
      </c>
      <c r="F29" s="1">
        <v>12</v>
      </c>
      <c r="G29" s="1">
        <v>20</v>
      </c>
      <c r="H29" s="4">
        <v>4.7194666666666669E-2</v>
      </c>
      <c r="I29" s="1">
        <v>843520</v>
      </c>
      <c r="J29" s="1" t="s">
        <v>28</v>
      </c>
      <c r="K29" s="1">
        <v>219950</v>
      </c>
      <c r="L29" s="1">
        <v>1999</v>
      </c>
      <c r="M29" s="20">
        <v>335916.43403872132</v>
      </c>
      <c r="Q29" s="5"/>
    </row>
    <row r="30" spans="1:17" ht="12.75" x14ac:dyDescent="0.2">
      <c r="A30" s="1">
        <v>50</v>
      </c>
      <c r="B30" s="1">
        <v>3</v>
      </c>
      <c r="C30" s="1"/>
      <c r="D30" s="11" t="s">
        <v>57</v>
      </c>
      <c r="E30" s="1">
        <v>32</v>
      </c>
      <c r="F30" s="1">
        <v>32</v>
      </c>
      <c r="G30" s="1">
        <v>76</v>
      </c>
      <c r="H30" s="4">
        <v>1.2753047703703704</v>
      </c>
      <c r="I30" s="3"/>
      <c r="J30" s="1" t="s">
        <v>29</v>
      </c>
      <c r="K30" s="3"/>
      <c r="L30" s="3"/>
      <c r="M30" s="21"/>
      <c r="Q30" s="5"/>
    </row>
    <row r="31" spans="1:17" ht="12.75" x14ac:dyDescent="0.2">
      <c r="A31" s="1">
        <v>48</v>
      </c>
      <c r="B31" s="1">
        <v>4</v>
      </c>
      <c r="C31" s="1"/>
      <c r="D31" s="11" t="s">
        <v>57</v>
      </c>
      <c r="E31" s="1">
        <v>15</v>
      </c>
      <c r="F31" s="1">
        <v>13</v>
      </c>
      <c r="G31" s="1">
        <v>15</v>
      </c>
      <c r="H31" s="4">
        <v>4.7932083333333333E-2</v>
      </c>
      <c r="I31" s="1">
        <v>890738</v>
      </c>
      <c r="J31" s="1" t="s">
        <v>30</v>
      </c>
      <c r="K31" s="1">
        <v>440000</v>
      </c>
      <c r="L31" s="1">
        <v>2013</v>
      </c>
      <c r="M31" s="20">
        <v>480500.48699953768</v>
      </c>
      <c r="Q31" s="5"/>
    </row>
    <row r="32" spans="1:17" ht="13.5" thickBot="1" x14ac:dyDescent="0.25">
      <c r="A32" s="1">
        <v>47</v>
      </c>
      <c r="B32" s="1">
        <v>5</v>
      </c>
      <c r="C32" s="1"/>
      <c r="D32" s="11" t="s">
        <v>57</v>
      </c>
      <c r="E32" s="1">
        <v>15</v>
      </c>
      <c r="F32" s="1">
        <v>13</v>
      </c>
      <c r="G32" s="1">
        <v>15</v>
      </c>
      <c r="H32" s="4">
        <v>4.7932083333333333E-2</v>
      </c>
      <c r="I32" s="1">
        <v>854043</v>
      </c>
      <c r="J32" s="1" t="s">
        <v>31</v>
      </c>
      <c r="K32" s="1">
        <v>522500</v>
      </c>
      <c r="L32" s="1">
        <v>2006</v>
      </c>
      <c r="M32" s="20">
        <v>659372.38487497251</v>
      </c>
      <c r="N32">
        <f>MEDIAN(M28:M32)</f>
        <v>480500.48699953768</v>
      </c>
      <c r="Q32" s="5"/>
    </row>
    <row r="33" spans="1:17" ht="13.5" thickBot="1" x14ac:dyDescent="0.25">
      <c r="A33" s="1">
        <v>52</v>
      </c>
      <c r="B33" s="1">
        <v>1</v>
      </c>
      <c r="C33" s="1"/>
      <c r="D33" s="11" t="s">
        <v>58</v>
      </c>
      <c r="E33" s="1">
        <v>18</v>
      </c>
      <c r="F33" s="1">
        <v>16</v>
      </c>
      <c r="G33" s="1">
        <v>25</v>
      </c>
      <c r="H33" s="10">
        <v>0.11798699999999999</v>
      </c>
      <c r="I33" s="1">
        <v>1117562</v>
      </c>
      <c r="J33" s="1" t="s">
        <v>32</v>
      </c>
      <c r="K33" s="1">
        <v>193800</v>
      </c>
      <c r="L33" s="1">
        <v>1996</v>
      </c>
      <c r="M33" s="20">
        <v>314330.37934332166</v>
      </c>
      <c r="Q33" s="5"/>
    </row>
    <row r="34" spans="1:17" ht="13.5" thickBot="1" x14ac:dyDescent="0.25">
      <c r="A34" s="1">
        <v>54</v>
      </c>
      <c r="B34" s="1">
        <v>2</v>
      </c>
      <c r="C34" s="1"/>
      <c r="D34" s="11" t="s">
        <v>58</v>
      </c>
      <c r="E34" s="1">
        <v>15.5</v>
      </c>
      <c r="F34" s="1">
        <v>11.5</v>
      </c>
      <c r="G34" s="1">
        <v>15</v>
      </c>
      <c r="H34" s="10">
        <v>4.3815E-2</v>
      </c>
      <c r="I34" s="1">
        <v>610000</v>
      </c>
      <c r="J34" s="1" t="s">
        <v>33</v>
      </c>
      <c r="K34" s="1"/>
      <c r="L34" s="1"/>
      <c r="M34" s="21"/>
      <c r="Q34" s="5"/>
    </row>
    <row r="35" spans="1:17" ht="13.5" thickBot="1" x14ac:dyDescent="0.25">
      <c r="A35" s="1">
        <v>53</v>
      </c>
      <c r="B35" s="1">
        <v>3</v>
      </c>
      <c r="C35" s="1"/>
      <c r="D35" s="11" t="s">
        <v>58</v>
      </c>
      <c r="E35" s="1">
        <v>16</v>
      </c>
      <c r="F35" s="1">
        <v>16.5</v>
      </c>
      <c r="G35" s="1">
        <v>20</v>
      </c>
      <c r="H35" s="10">
        <v>8.6524000000000004E-2</v>
      </c>
      <c r="I35" s="1">
        <v>1495000</v>
      </c>
      <c r="J35" s="1" t="s">
        <v>34</v>
      </c>
      <c r="K35" s="1">
        <v>899000</v>
      </c>
      <c r="L35" s="1">
        <v>2013</v>
      </c>
      <c r="M35" s="20">
        <v>981749.85866496444</v>
      </c>
      <c r="Q35" s="5"/>
    </row>
    <row r="36" spans="1:17" ht="13.5" thickBot="1" x14ac:dyDescent="0.25">
      <c r="A36" s="1">
        <v>51</v>
      </c>
      <c r="B36" s="1">
        <v>4</v>
      </c>
      <c r="C36" s="1"/>
      <c r="D36" s="11" t="s">
        <v>58</v>
      </c>
      <c r="E36" s="1">
        <v>16</v>
      </c>
      <c r="F36" s="1">
        <v>13</v>
      </c>
      <c r="G36" s="1">
        <v>20</v>
      </c>
      <c r="H36" s="10">
        <v>6.8169999999999994E-2</v>
      </c>
      <c r="I36" s="1">
        <v>1175398</v>
      </c>
      <c r="J36" s="1" t="s">
        <v>35</v>
      </c>
      <c r="K36" s="1">
        <v>475000</v>
      </c>
      <c r="L36" s="1">
        <v>2005</v>
      </c>
      <c r="M36" s="20">
        <v>618766.69617807621</v>
      </c>
      <c r="Q36" s="5"/>
    </row>
    <row r="37" spans="1:17" ht="13.5" thickBot="1" x14ac:dyDescent="0.25">
      <c r="A37" s="1">
        <v>55</v>
      </c>
      <c r="B37" s="1">
        <v>5</v>
      </c>
      <c r="C37" s="1"/>
      <c r="D37" s="11" t="s">
        <v>58</v>
      </c>
      <c r="E37" s="1">
        <v>13.5</v>
      </c>
      <c r="F37" s="1">
        <v>11</v>
      </c>
      <c r="G37" s="1">
        <v>15</v>
      </c>
      <c r="H37" s="10">
        <v>3.6502E-2</v>
      </c>
      <c r="I37" s="1">
        <v>1180137</v>
      </c>
      <c r="J37" s="1" t="s">
        <v>36</v>
      </c>
      <c r="K37" s="1">
        <v>105000</v>
      </c>
      <c r="L37" s="1">
        <v>1985</v>
      </c>
      <c r="M37" s="20">
        <v>248329.64105062254</v>
      </c>
      <c r="N37">
        <f>MEDIAN(M33:M37)</f>
        <v>466548.53776069894</v>
      </c>
      <c r="Q37" s="5"/>
    </row>
    <row r="38" spans="1:17" ht="12.75" x14ac:dyDescent="0.2">
      <c r="A38" s="1">
        <v>56</v>
      </c>
      <c r="B38" s="6">
        <v>6</v>
      </c>
      <c r="C38" s="6"/>
      <c r="D38" s="9" t="s">
        <v>59</v>
      </c>
      <c r="E38" s="1">
        <v>19</v>
      </c>
      <c r="F38" s="1">
        <v>13</v>
      </c>
      <c r="G38" s="1">
        <v>14</v>
      </c>
      <c r="H38" s="4">
        <v>5.6666374074074072E-2</v>
      </c>
      <c r="I38" s="1">
        <v>646140</v>
      </c>
      <c r="J38" s="1" t="s">
        <v>37</v>
      </c>
      <c r="K38" s="1">
        <v>281000</v>
      </c>
      <c r="L38" s="1">
        <v>2003</v>
      </c>
      <c r="M38" s="20">
        <v>388601.11231730232</v>
      </c>
      <c r="Q38" s="5"/>
    </row>
    <row r="39" spans="1:17" ht="12.75" x14ac:dyDescent="0.2">
      <c r="A39" s="1">
        <v>57</v>
      </c>
      <c r="B39" s="6">
        <v>1</v>
      </c>
      <c r="C39" s="6"/>
      <c r="D39" s="9" t="s">
        <v>59</v>
      </c>
      <c r="E39" s="1">
        <v>16.5</v>
      </c>
      <c r="F39" s="1">
        <v>11</v>
      </c>
      <c r="G39" s="1">
        <v>22</v>
      </c>
      <c r="H39" s="4">
        <v>6.543343888888889E-2</v>
      </c>
      <c r="I39" s="1">
        <v>1002463</v>
      </c>
      <c r="J39" s="7" t="s">
        <v>38</v>
      </c>
      <c r="K39" s="1">
        <v>610000</v>
      </c>
      <c r="L39" s="1">
        <v>2006</v>
      </c>
      <c r="M39" s="20">
        <v>769793.59765307792</v>
      </c>
      <c r="Q39" s="5"/>
    </row>
    <row r="40" spans="1:17" ht="12.75" x14ac:dyDescent="0.2">
      <c r="A40" s="1">
        <v>59</v>
      </c>
      <c r="B40" s="6">
        <v>2</v>
      </c>
      <c r="C40" s="6"/>
      <c r="D40" s="9" t="s">
        <v>59</v>
      </c>
      <c r="E40" s="1">
        <v>23</v>
      </c>
      <c r="F40" s="1">
        <v>12</v>
      </c>
      <c r="G40" s="1">
        <v>14</v>
      </c>
      <c r="H40" s="4">
        <v>6.3319511111111115E-2</v>
      </c>
      <c r="I40" s="1">
        <v>866949</v>
      </c>
      <c r="J40" s="1" t="s">
        <v>39</v>
      </c>
      <c r="K40" s="1">
        <v>280000</v>
      </c>
      <c r="L40" s="1">
        <v>2000</v>
      </c>
      <c r="M40" s="20">
        <v>413658.53658536589</v>
      </c>
      <c r="Q40" s="5"/>
    </row>
    <row r="41" spans="1:17" ht="12.75" x14ac:dyDescent="0.2">
      <c r="A41" s="1">
        <v>70</v>
      </c>
      <c r="B41" s="6">
        <v>3</v>
      </c>
      <c r="C41" s="6"/>
      <c r="D41" s="9" t="s">
        <v>59</v>
      </c>
      <c r="E41" s="1">
        <v>17</v>
      </c>
      <c r="F41" s="1">
        <v>17</v>
      </c>
      <c r="G41" s="1">
        <v>21</v>
      </c>
      <c r="H41" s="4">
        <v>9.9452927777777769E-2</v>
      </c>
      <c r="I41" s="1">
        <v>1246533</v>
      </c>
      <c r="J41" s="1" t="s">
        <v>40</v>
      </c>
      <c r="K41" s="1">
        <v>885000</v>
      </c>
      <c r="L41" s="1">
        <v>2014</v>
      </c>
      <c r="M41" s="20">
        <v>951033.25980564032</v>
      </c>
      <c r="Q41" s="5"/>
    </row>
    <row r="42" spans="1:17" ht="13.5" thickBot="1" x14ac:dyDescent="0.25">
      <c r="A42" s="1">
        <v>79</v>
      </c>
      <c r="B42" s="6">
        <v>4</v>
      </c>
      <c r="C42" s="6"/>
      <c r="D42" s="9" t="s">
        <v>59</v>
      </c>
      <c r="E42" s="1">
        <v>13</v>
      </c>
      <c r="F42" s="1">
        <v>15</v>
      </c>
      <c r="G42" s="1">
        <v>11</v>
      </c>
      <c r="H42" s="4">
        <v>3.5150194444444442E-2</v>
      </c>
      <c r="I42" s="1">
        <v>815594</v>
      </c>
      <c r="J42" s="1" t="s">
        <v>41</v>
      </c>
      <c r="K42" s="1">
        <v>420000</v>
      </c>
      <c r="L42" s="1">
        <v>2010</v>
      </c>
      <c r="M42" s="20">
        <v>490003.69172068586</v>
      </c>
      <c r="Q42" s="5"/>
    </row>
    <row r="43" spans="1:17" ht="13.5" thickBot="1" x14ac:dyDescent="0.25">
      <c r="A43" s="1">
        <v>80</v>
      </c>
      <c r="B43" s="1">
        <v>5</v>
      </c>
      <c r="C43" s="1"/>
      <c r="D43" s="9" t="s">
        <v>59</v>
      </c>
      <c r="E43" s="10">
        <v>13</v>
      </c>
      <c r="F43" s="10">
        <v>15</v>
      </c>
      <c r="G43" s="10">
        <v>16</v>
      </c>
      <c r="H43" s="10">
        <v>5.1128E-2</v>
      </c>
      <c r="I43" s="1">
        <v>817437</v>
      </c>
      <c r="J43" s="1" t="s">
        <v>42</v>
      </c>
      <c r="K43" s="1">
        <v>690000</v>
      </c>
      <c r="L43" s="1">
        <v>2016</v>
      </c>
      <c r="M43" s="20">
        <v>731378.05865824001</v>
      </c>
      <c r="N43">
        <f>MEDIAN(M38:M43)</f>
        <v>610690.87518946291</v>
      </c>
    </row>
    <row r="44" spans="1:17" ht="12.75" x14ac:dyDescent="0.2">
      <c r="A44" s="1"/>
      <c r="B44" s="1"/>
      <c r="C44" s="1"/>
      <c r="D44" s="8"/>
      <c r="E44" s="1"/>
      <c r="F44" s="1"/>
      <c r="G44" s="1"/>
      <c r="I44" s="18"/>
      <c r="M44" s="20">
        <f>MEDIAN(M3:M43)</f>
        <v>479452.95343988884</v>
      </c>
    </row>
    <row r="45" spans="1:17" ht="12.75" x14ac:dyDescent="0.2">
      <c r="D45" s="2"/>
    </row>
    <row r="46" spans="1:17" ht="12.75" x14ac:dyDescent="0.2">
      <c r="D46" s="2"/>
    </row>
    <row r="47" spans="1:17" ht="12.75" x14ac:dyDescent="0.2">
      <c r="D47" s="2"/>
      <c r="M47" s="19"/>
    </row>
    <row r="48" spans="1:17" ht="12.75" x14ac:dyDescent="0.2">
      <c r="D48" s="2"/>
    </row>
    <row r="49" spans="4:4" ht="12.75" x14ac:dyDescent="0.2">
      <c r="D49" s="2"/>
    </row>
    <row r="50" spans="4:4" ht="12.75" x14ac:dyDescent="0.2">
      <c r="D50" s="2"/>
    </row>
    <row r="51" spans="4:4" ht="12.75" x14ac:dyDescent="0.2">
      <c r="D51" s="2"/>
    </row>
    <row r="52" spans="4:4" ht="12.75" x14ac:dyDescent="0.2">
      <c r="D52" s="2"/>
    </row>
    <row r="53" spans="4:4" ht="12.75" x14ac:dyDescent="0.2">
      <c r="D53" s="2"/>
    </row>
    <row r="54" spans="4:4" ht="12.75" x14ac:dyDescent="0.2">
      <c r="D54" s="2"/>
    </row>
    <row r="55" spans="4:4" ht="12.75" x14ac:dyDescent="0.2">
      <c r="D55" s="2"/>
    </row>
    <row r="56" spans="4:4" ht="12.75" x14ac:dyDescent="0.2">
      <c r="D56" s="2"/>
    </row>
    <row r="57" spans="4:4" ht="12.75" x14ac:dyDescent="0.2">
      <c r="D57" s="2"/>
    </row>
    <row r="58" spans="4:4" ht="12.75" x14ac:dyDescent="0.2">
      <c r="D58" s="2"/>
    </row>
    <row r="59" spans="4:4" ht="12.75" x14ac:dyDescent="0.2">
      <c r="D59" s="2"/>
    </row>
    <row r="60" spans="4:4" ht="12.75" x14ac:dyDescent="0.2">
      <c r="D60" s="2"/>
    </row>
    <row r="61" spans="4:4" ht="12.75" x14ac:dyDescent="0.2">
      <c r="D61" s="2"/>
    </row>
    <row r="62" spans="4:4" ht="12.75" x14ac:dyDescent="0.2">
      <c r="D62" s="2"/>
    </row>
    <row r="63" spans="4:4" ht="12.75" x14ac:dyDescent="0.2">
      <c r="D63" s="2"/>
    </row>
    <row r="64" spans="4:4" ht="12.75" x14ac:dyDescent="0.2">
      <c r="D64" s="2"/>
    </row>
    <row r="65" spans="4:4" ht="12.75" x14ac:dyDescent="0.2">
      <c r="D65" s="2"/>
    </row>
    <row r="66" spans="4:4" ht="12.75" x14ac:dyDescent="0.2">
      <c r="D66" s="2"/>
    </row>
    <row r="67" spans="4:4" ht="12.75" x14ac:dyDescent="0.2">
      <c r="D67" s="2"/>
    </row>
    <row r="68" spans="4:4" ht="12.75" x14ac:dyDescent="0.2">
      <c r="D68" s="2"/>
    </row>
    <row r="69" spans="4:4" ht="12.75" x14ac:dyDescent="0.2">
      <c r="D69" s="2"/>
    </row>
    <row r="70" spans="4:4" ht="12.75" x14ac:dyDescent="0.2">
      <c r="D70" s="2"/>
    </row>
    <row r="71" spans="4:4" ht="12.75" x14ac:dyDescent="0.2">
      <c r="D71" s="2"/>
    </row>
    <row r="72" spans="4:4" ht="12.75" x14ac:dyDescent="0.2">
      <c r="D72" s="2"/>
    </row>
    <row r="73" spans="4:4" ht="12.75" x14ac:dyDescent="0.2">
      <c r="D73" s="2"/>
    </row>
    <row r="74" spans="4:4" ht="12.75" x14ac:dyDescent="0.2">
      <c r="D74" s="2"/>
    </row>
    <row r="75" spans="4:4" ht="12.75" x14ac:dyDescent="0.2">
      <c r="D75" s="2"/>
    </row>
    <row r="76" spans="4:4" ht="12.75" x14ac:dyDescent="0.2">
      <c r="D76" s="2"/>
    </row>
    <row r="77" spans="4:4" ht="12.75" x14ac:dyDescent="0.2">
      <c r="D77" s="2"/>
    </row>
    <row r="78" spans="4:4" ht="12.75" x14ac:dyDescent="0.2">
      <c r="D78" s="2"/>
    </row>
    <row r="79" spans="4:4" ht="12.75" x14ac:dyDescent="0.2">
      <c r="D79" s="2"/>
    </row>
    <row r="80" spans="4:4" ht="12.75" x14ac:dyDescent="0.2">
      <c r="D80" s="2"/>
    </row>
    <row r="81" spans="4:4" ht="12.75" x14ac:dyDescent="0.2">
      <c r="D81" s="2"/>
    </row>
    <row r="82" spans="4:4" ht="12.75" x14ac:dyDescent="0.2">
      <c r="D82" s="2"/>
    </row>
    <row r="83" spans="4:4" ht="12.75" x14ac:dyDescent="0.2">
      <c r="D83" s="2"/>
    </row>
    <row r="84" spans="4:4" ht="12.75" x14ac:dyDescent="0.2">
      <c r="D84" s="2"/>
    </row>
    <row r="85" spans="4:4" ht="12.75" x14ac:dyDescent="0.2">
      <c r="D85" s="2"/>
    </row>
    <row r="86" spans="4:4" ht="12.75" x14ac:dyDescent="0.2">
      <c r="D86" s="2"/>
    </row>
    <row r="87" spans="4:4" ht="12.75" x14ac:dyDescent="0.2">
      <c r="D87" s="2"/>
    </row>
    <row r="88" spans="4:4" ht="12.75" x14ac:dyDescent="0.2">
      <c r="D88" s="2"/>
    </row>
    <row r="89" spans="4:4" ht="12.75" x14ac:dyDescent="0.2">
      <c r="D89" s="2"/>
    </row>
    <row r="90" spans="4:4" ht="12.75" x14ac:dyDescent="0.2">
      <c r="D90" s="2"/>
    </row>
    <row r="91" spans="4:4" ht="12.75" x14ac:dyDescent="0.2">
      <c r="D91" s="2"/>
    </row>
    <row r="92" spans="4:4" ht="12.75" x14ac:dyDescent="0.2">
      <c r="D92" s="2"/>
    </row>
    <row r="93" spans="4:4" ht="12.75" x14ac:dyDescent="0.2">
      <c r="D93" s="2"/>
    </row>
    <row r="94" spans="4:4" ht="12.75" x14ac:dyDescent="0.2">
      <c r="D94" s="2"/>
    </row>
    <row r="95" spans="4:4" ht="12.75" x14ac:dyDescent="0.2">
      <c r="D95" s="2"/>
    </row>
    <row r="96" spans="4:4" ht="12.75" x14ac:dyDescent="0.2">
      <c r="D96" s="2"/>
    </row>
    <row r="97" spans="4:4" ht="12.75" x14ac:dyDescent="0.2">
      <c r="D97" s="2"/>
    </row>
    <row r="98" spans="4:4" ht="12.75" x14ac:dyDescent="0.2">
      <c r="D98" s="2"/>
    </row>
    <row r="99" spans="4:4" ht="12.75" x14ac:dyDescent="0.2">
      <c r="D99" s="2"/>
    </row>
    <row r="100" spans="4:4" ht="12.75" x14ac:dyDescent="0.2">
      <c r="D100" s="2"/>
    </row>
    <row r="101" spans="4:4" ht="12.75" x14ac:dyDescent="0.2">
      <c r="D101" s="2"/>
    </row>
    <row r="102" spans="4:4" ht="12.75" x14ac:dyDescent="0.2">
      <c r="D102" s="2"/>
    </row>
    <row r="103" spans="4:4" ht="12.75" x14ac:dyDescent="0.2">
      <c r="D103" s="2"/>
    </row>
    <row r="104" spans="4:4" ht="12.75" x14ac:dyDescent="0.2">
      <c r="D104" s="2"/>
    </row>
    <row r="105" spans="4:4" ht="12.75" x14ac:dyDescent="0.2">
      <c r="D105" s="2"/>
    </row>
    <row r="106" spans="4:4" ht="12.75" x14ac:dyDescent="0.2">
      <c r="D106" s="2"/>
    </row>
    <row r="107" spans="4:4" ht="12.75" x14ac:dyDescent="0.2">
      <c r="D107" s="2"/>
    </row>
    <row r="108" spans="4:4" ht="12.75" x14ac:dyDescent="0.2">
      <c r="D108" s="2"/>
    </row>
    <row r="109" spans="4:4" ht="12.75" x14ac:dyDescent="0.2">
      <c r="D109" s="2"/>
    </row>
    <row r="110" spans="4:4" ht="12.75" x14ac:dyDescent="0.2">
      <c r="D110" s="2"/>
    </row>
    <row r="111" spans="4:4" ht="12.75" x14ac:dyDescent="0.2">
      <c r="D111" s="2"/>
    </row>
    <row r="112" spans="4:4" ht="12.75" x14ac:dyDescent="0.2">
      <c r="D112" s="2"/>
    </row>
    <row r="113" spans="4:4" ht="12.75" x14ac:dyDescent="0.2">
      <c r="D113" s="2"/>
    </row>
    <row r="114" spans="4:4" ht="12.75" x14ac:dyDescent="0.2">
      <c r="D114" s="2"/>
    </row>
    <row r="115" spans="4:4" ht="12.75" x14ac:dyDescent="0.2">
      <c r="D115" s="2"/>
    </row>
    <row r="116" spans="4:4" ht="12.75" x14ac:dyDescent="0.2">
      <c r="D116" s="2"/>
    </row>
    <row r="117" spans="4:4" ht="12.75" x14ac:dyDescent="0.2">
      <c r="D117" s="2"/>
    </row>
    <row r="118" spans="4:4" ht="12.75" x14ac:dyDescent="0.2">
      <c r="D118" s="2"/>
    </row>
    <row r="119" spans="4:4" ht="12.75" x14ac:dyDescent="0.2">
      <c r="D119" s="2"/>
    </row>
    <row r="120" spans="4:4" ht="12.75" x14ac:dyDescent="0.2">
      <c r="D120" s="2"/>
    </row>
    <row r="121" spans="4:4" ht="12.75" x14ac:dyDescent="0.2">
      <c r="D121" s="2"/>
    </row>
    <row r="122" spans="4:4" ht="12.75" x14ac:dyDescent="0.2">
      <c r="D122" s="2"/>
    </row>
    <row r="123" spans="4:4" ht="12.75" x14ac:dyDescent="0.2">
      <c r="D123" s="2"/>
    </row>
    <row r="124" spans="4:4" ht="12.75" x14ac:dyDescent="0.2">
      <c r="D124" s="2"/>
    </row>
    <row r="125" spans="4:4" ht="12.75" x14ac:dyDescent="0.2">
      <c r="D125" s="2"/>
    </row>
    <row r="126" spans="4:4" ht="12.75" x14ac:dyDescent="0.2">
      <c r="D126" s="2"/>
    </row>
    <row r="127" spans="4:4" ht="12.75" x14ac:dyDescent="0.2">
      <c r="D127" s="2"/>
    </row>
    <row r="128" spans="4:4" ht="12.75" x14ac:dyDescent="0.2">
      <c r="D128" s="2"/>
    </row>
    <row r="129" spans="4:4" ht="12.75" x14ac:dyDescent="0.2">
      <c r="D129" s="2"/>
    </row>
    <row r="130" spans="4:4" ht="12.75" x14ac:dyDescent="0.2">
      <c r="D130" s="2"/>
    </row>
    <row r="131" spans="4:4" ht="12.75" x14ac:dyDescent="0.2">
      <c r="D131" s="2"/>
    </row>
    <row r="132" spans="4:4" ht="12.75" x14ac:dyDescent="0.2">
      <c r="D132" s="2"/>
    </row>
    <row r="133" spans="4:4" ht="12.75" x14ac:dyDescent="0.2">
      <c r="D133" s="2"/>
    </row>
    <row r="134" spans="4:4" ht="12.75" x14ac:dyDescent="0.2">
      <c r="D134" s="2"/>
    </row>
    <row r="135" spans="4:4" ht="12.75" x14ac:dyDescent="0.2">
      <c r="D135" s="2"/>
    </row>
    <row r="136" spans="4:4" ht="12.75" x14ac:dyDescent="0.2">
      <c r="D136" s="2"/>
    </row>
    <row r="137" spans="4:4" ht="12.75" x14ac:dyDescent="0.2">
      <c r="D137" s="2"/>
    </row>
    <row r="138" spans="4:4" ht="12.75" x14ac:dyDescent="0.2">
      <c r="D138" s="2"/>
    </row>
    <row r="139" spans="4:4" ht="12.75" x14ac:dyDescent="0.2">
      <c r="D139" s="2"/>
    </row>
    <row r="140" spans="4:4" ht="12.75" x14ac:dyDescent="0.2">
      <c r="D140" s="2"/>
    </row>
    <row r="141" spans="4:4" ht="12.75" x14ac:dyDescent="0.2">
      <c r="D141" s="2"/>
    </row>
    <row r="142" spans="4:4" ht="12.75" x14ac:dyDescent="0.2">
      <c r="D142" s="2"/>
    </row>
    <row r="143" spans="4:4" ht="12.75" x14ac:dyDescent="0.2">
      <c r="D143" s="2"/>
    </row>
    <row r="144" spans="4:4" ht="12.75" x14ac:dyDescent="0.2">
      <c r="D144" s="2"/>
    </row>
    <row r="145" spans="4:4" ht="12.75" x14ac:dyDescent="0.2">
      <c r="D145" s="2"/>
    </row>
    <row r="146" spans="4:4" ht="12.75" x14ac:dyDescent="0.2">
      <c r="D146" s="2"/>
    </row>
    <row r="147" spans="4:4" ht="12.75" x14ac:dyDescent="0.2">
      <c r="D147" s="2"/>
    </row>
    <row r="148" spans="4:4" ht="12.75" x14ac:dyDescent="0.2">
      <c r="D148" s="2"/>
    </row>
    <row r="149" spans="4:4" ht="12.75" x14ac:dyDescent="0.2">
      <c r="D149" s="2"/>
    </row>
    <row r="150" spans="4:4" ht="12.75" x14ac:dyDescent="0.2">
      <c r="D150" s="2"/>
    </row>
    <row r="151" spans="4:4" ht="12.75" x14ac:dyDescent="0.2">
      <c r="D151" s="2"/>
    </row>
    <row r="152" spans="4:4" ht="12.75" x14ac:dyDescent="0.2">
      <c r="D152" s="2"/>
    </row>
    <row r="153" spans="4:4" ht="12.75" x14ac:dyDescent="0.2">
      <c r="D153" s="2"/>
    </row>
    <row r="154" spans="4:4" ht="12.75" x14ac:dyDescent="0.2">
      <c r="D154" s="2"/>
    </row>
    <row r="155" spans="4:4" ht="12.75" x14ac:dyDescent="0.2">
      <c r="D155" s="2"/>
    </row>
    <row r="156" spans="4:4" ht="12.75" x14ac:dyDescent="0.2">
      <c r="D156" s="2"/>
    </row>
    <row r="157" spans="4:4" ht="12.75" x14ac:dyDescent="0.2">
      <c r="D157" s="2"/>
    </row>
    <row r="158" spans="4:4" ht="12.75" x14ac:dyDescent="0.2">
      <c r="D158" s="2"/>
    </row>
    <row r="159" spans="4:4" ht="12.75" x14ac:dyDescent="0.2">
      <c r="D159" s="2"/>
    </row>
    <row r="160" spans="4:4" ht="12.75" x14ac:dyDescent="0.2">
      <c r="D160" s="2"/>
    </row>
    <row r="161" spans="4:4" ht="12.75" x14ac:dyDescent="0.2">
      <c r="D161" s="2"/>
    </row>
    <row r="162" spans="4:4" ht="12.75" x14ac:dyDescent="0.2">
      <c r="D162" s="2"/>
    </row>
    <row r="163" spans="4:4" ht="12.75" x14ac:dyDescent="0.2">
      <c r="D163" s="2"/>
    </row>
    <row r="164" spans="4:4" ht="12.75" x14ac:dyDescent="0.2">
      <c r="D164" s="2"/>
    </row>
    <row r="165" spans="4:4" ht="12.75" x14ac:dyDescent="0.2">
      <c r="D165" s="2"/>
    </row>
    <row r="166" spans="4:4" ht="12.75" x14ac:dyDescent="0.2">
      <c r="D166" s="2"/>
    </row>
    <row r="167" spans="4:4" ht="12.75" x14ac:dyDescent="0.2">
      <c r="D167" s="2"/>
    </row>
    <row r="168" spans="4:4" ht="12.75" x14ac:dyDescent="0.2">
      <c r="D168" s="2"/>
    </row>
    <row r="169" spans="4:4" ht="12.75" x14ac:dyDescent="0.2">
      <c r="D169" s="2"/>
    </row>
    <row r="170" spans="4:4" ht="12.75" x14ac:dyDescent="0.2">
      <c r="D170" s="2"/>
    </row>
    <row r="171" spans="4:4" ht="12.75" x14ac:dyDescent="0.2">
      <c r="D171" s="2"/>
    </row>
    <row r="172" spans="4:4" ht="12.75" x14ac:dyDescent="0.2">
      <c r="D172" s="2"/>
    </row>
    <row r="173" spans="4:4" ht="12.75" x14ac:dyDescent="0.2">
      <c r="D173" s="2"/>
    </row>
    <row r="174" spans="4:4" ht="12.75" x14ac:dyDescent="0.2">
      <c r="D174" s="2"/>
    </row>
    <row r="175" spans="4:4" ht="12.75" x14ac:dyDescent="0.2">
      <c r="D175" s="2"/>
    </row>
    <row r="176" spans="4:4" ht="12.75" x14ac:dyDescent="0.2">
      <c r="D176" s="2"/>
    </row>
    <row r="177" spans="4:4" ht="12.75" x14ac:dyDescent="0.2">
      <c r="D177" s="2"/>
    </row>
    <row r="178" spans="4:4" ht="12.75" x14ac:dyDescent="0.2">
      <c r="D178" s="2"/>
    </row>
    <row r="179" spans="4:4" ht="12.75" x14ac:dyDescent="0.2">
      <c r="D179" s="2"/>
    </row>
    <row r="180" spans="4:4" ht="12.75" x14ac:dyDescent="0.2">
      <c r="D180" s="2"/>
    </row>
    <row r="181" spans="4:4" ht="12.75" x14ac:dyDescent="0.2">
      <c r="D181" s="2"/>
    </row>
    <row r="182" spans="4:4" ht="12.75" x14ac:dyDescent="0.2">
      <c r="D182" s="2"/>
    </row>
    <row r="183" spans="4:4" ht="12.75" x14ac:dyDescent="0.2">
      <c r="D183" s="2"/>
    </row>
    <row r="184" spans="4:4" ht="12.75" x14ac:dyDescent="0.2">
      <c r="D184" s="2"/>
    </row>
    <row r="185" spans="4:4" ht="12.75" x14ac:dyDescent="0.2">
      <c r="D185" s="2"/>
    </row>
    <row r="186" spans="4:4" ht="12.75" x14ac:dyDescent="0.2">
      <c r="D186" s="2"/>
    </row>
    <row r="187" spans="4:4" ht="12.75" x14ac:dyDescent="0.2">
      <c r="D187" s="2"/>
    </row>
    <row r="188" spans="4:4" ht="12.75" x14ac:dyDescent="0.2">
      <c r="D188" s="2"/>
    </row>
    <row r="189" spans="4:4" ht="12.75" x14ac:dyDescent="0.2">
      <c r="D189" s="2"/>
    </row>
    <row r="190" spans="4:4" ht="12.75" x14ac:dyDescent="0.2">
      <c r="D190" s="2"/>
    </row>
    <row r="191" spans="4:4" ht="12.75" x14ac:dyDescent="0.2">
      <c r="D191" s="2"/>
    </row>
    <row r="192" spans="4:4" ht="12.75" x14ac:dyDescent="0.2">
      <c r="D192" s="2"/>
    </row>
    <row r="193" spans="4:4" ht="12.75" x14ac:dyDescent="0.2">
      <c r="D193" s="2"/>
    </row>
    <row r="194" spans="4:4" ht="12.75" x14ac:dyDescent="0.2">
      <c r="D194" s="2"/>
    </row>
    <row r="195" spans="4:4" ht="12.75" x14ac:dyDescent="0.2">
      <c r="D195" s="2"/>
    </row>
    <row r="196" spans="4:4" ht="12.75" x14ac:dyDescent="0.2">
      <c r="D196" s="2"/>
    </row>
    <row r="197" spans="4:4" ht="12.75" x14ac:dyDescent="0.2">
      <c r="D197" s="2"/>
    </row>
    <row r="198" spans="4:4" ht="12.75" x14ac:dyDescent="0.2">
      <c r="D198" s="2"/>
    </row>
    <row r="199" spans="4:4" ht="12.75" x14ac:dyDescent="0.2">
      <c r="D199" s="2"/>
    </row>
    <row r="200" spans="4:4" ht="12.75" x14ac:dyDescent="0.2">
      <c r="D200" s="2"/>
    </row>
    <row r="201" spans="4:4" ht="12.75" x14ac:dyDescent="0.2">
      <c r="D201" s="2"/>
    </row>
    <row r="202" spans="4:4" ht="12.75" x14ac:dyDescent="0.2">
      <c r="D202" s="2"/>
    </row>
    <row r="203" spans="4:4" ht="12.75" x14ac:dyDescent="0.2">
      <c r="D203" s="2"/>
    </row>
    <row r="204" spans="4:4" ht="12.75" x14ac:dyDescent="0.2">
      <c r="D204" s="2"/>
    </row>
    <row r="205" spans="4:4" ht="12.75" x14ac:dyDescent="0.2">
      <c r="D205" s="2"/>
    </row>
    <row r="206" spans="4:4" ht="12.75" x14ac:dyDescent="0.2">
      <c r="D206" s="2"/>
    </row>
    <row r="207" spans="4:4" ht="12.75" x14ac:dyDescent="0.2">
      <c r="D207" s="2"/>
    </row>
    <row r="208" spans="4:4" ht="12.75" x14ac:dyDescent="0.2">
      <c r="D208" s="2"/>
    </row>
    <row r="209" spans="4:4" ht="12.75" x14ac:dyDescent="0.2">
      <c r="D209" s="2"/>
    </row>
    <row r="210" spans="4:4" ht="12.75" x14ac:dyDescent="0.2">
      <c r="D210" s="2"/>
    </row>
    <row r="211" spans="4:4" ht="12.75" x14ac:dyDescent="0.2">
      <c r="D211" s="2"/>
    </row>
    <row r="212" spans="4:4" ht="12.75" x14ac:dyDescent="0.2">
      <c r="D212" s="2"/>
    </row>
    <row r="213" spans="4:4" ht="12.75" x14ac:dyDescent="0.2">
      <c r="D2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9A50-6BCF-4258-A13E-6F7CA1316771}">
  <dimension ref="B3:P39"/>
  <sheetViews>
    <sheetView tabSelected="1" topLeftCell="C1" zoomScale="115" zoomScaleNormal="115" workbookViewId="0">
      <selection activeCell="I6" sqref="I6"/>
    </sheetView>
  </sheetViews>
  <sheetFormatPr defaultRowHeight="12.75" x14ac:dyDescent="0.2"/>
  <cols>
    <col min="2" max="2" width="13" bestFit="1" customWidth="1"/>
    <col min="3" max="3" width="17.7109375" bestFit="1" customWidth="1"/>
    <col min="4" max="4" width="16.85546875" bestFit="1" customWidth="1"/>
    <col min="5" max="5" width="15.85546875" bestFit="1" customWidth="1"/>
    <col min="6" max="6" width="14.42578125" bestFit="1" customWidth="1"/>
  </cols>
  <sheetData>
    <row r="3" spans="2:16" x14ac:dyDescent="0.2">
      <c r="B3" s="14" t="s">
        <v>60</v>
      </c>
      <c r="C3" t="s">
        <v>62</v>
      </c>
      <c r="D3" t="s">
        <v>63</v>
      </c>
      <c r="E3" t="s">
        <v>64</v>
      </c>
      <c r="F3" t="s">
        <v>76</v>
      </c>
      <c r="I3" t="s">
        <v>86</v>
      </c>
    </row>
    <row r="4" spans="2:16" x14ac:dyDescent="0.2">
      <c r="B4" s="15" t="s">
        <v>52</v>
      </c>
      <c r="C4" s="16">
        <v>481023.757471775</v>
      </c>
      <c r="D4" s="16">
        <v>251082.91291373206</v>
      </c>
      <c r="E4" s="16">
        <v>5</v>
      </c>
      <c r="F4" s="16">
        <v>2405118.7873588749</v>
      </c>
    </row>
    <row r="5" spans="2:16" x14ac:dyDescent="0.2">
      <c r="B5" s="15" t="s">
        <v>53</v>
      </c>
      <c r="C5" s="16">
        <v>329345.12989917374</v>
      </c>
      <c r="D5" s="16">
        <v>137221.0084438911</v>
      </c>
      <c r="E5" s="16">
        <v>5</v>
      </c>
      <c r="F5" s="16">
        <v>1646725.6494958687</v>
      </c>
      <c r="I5" t="s">
        <v>89</v>
      </c>
      <c r="J5">
        <v>479452.95343988884</v>
      </c>
    </row>
    <row r="6" spans="2:16" x14ac:dyDescent="0.2">
      <c r="B6" s="15" t="s">
        <v>55</v>
      </c>
      <c r="C6" s="16">
        <v>854924.9747027898</v>
      </c>
      <c r="D6" s="16">
        <v>548426.91839605395</v>
      </c>
      <c r="E6" s="16">
        <v>6</v>
      </c>
      <c r="F6" s="16">
        <v>5129549.8482167386</v>
      </c>
      <c r="I6" t="s">
        <v>60</v>
      </c>
      <c r="J6" t="s">
        <v>62</v>
      </c>
      <c r="K6" t="s">
        <v>63</v>
      </c>
      <c r="L6" t="s">
        <v>64</v>
      </c>
      <c r="M6" t="s">
        <v>65</v>
      </c>
      <c r="N6" t="s">
        <v>87</v>
      </c>
      <c r="O6" t="s">
        <v>82</v>
      </c>
      <c r="P6" t="s">
        <v>84</v>
      </c>
    </row>
    <row r="7" spans="2:16" x14ac:dyDescent="0.2">
      <c r="B7" s="15" t="s">
        <v>56</v>
      </c>
      <c r="C7" s="16">
        <v>583700.82947635686</v>
      </c>
      <c r="D7" s="16">
        <v>169884.6066139715</v>
      </c>
      <c r="E7" s="16">
        <v>3</v>
      </c>
      <c r="F7" s="16">
        <v>1751102.4884290705</v>
      </c>
      <c r="I7" t="s">
        <v>53</v>
      </c>
      <c r="J7">
        <v>329345.12989917374</v>
      </c>
      <c r="K7">
        <v>137221.0084438911</v>
      </c>
      <c r="L7">
        <v>5</v>
      </c>
      <c r="M7">
        <f t="shared" ref="M7:M15" si="0">K7/SQRT(L7)</f>
        <v>61367.100564322624</v>
      </c>
      <c r="N7">
        <v>342103.29870348517</v>
      </c>
      <c r="O7">
        <f t="shared" ref="O7:O14" si="1">(N7-$J$5)/$J$5*100</f>
        <v>-28.647160008291365</v>
      </c>
    </row>
    <row r="8" spans="2:16" x14ac:dyDescent="0.2">
      <c r="B8" s="15" t="s">
        <v>57</v>
      </c>
      <c r="C8" s="16">
        <v>491929.76863774384</v>
      </c>
      <c r="D8" s="16">
        <v>162030.5816564264</v>
      </c>
      <c r="E8" s="16">
        <v>3</v>
      </c>
      <c r="F8" s="16">
        <v>1475789.3059132316</v>
      </c>
      <c r="I8" t="s">
        <v>54</v>
      </c>
      <c r="J8">
        <v>438069.71982519579</v>
      </c>
      <c r="K8">
        <v>157034.63086256629</v>
      </c>
      <c r="L8">
        <v>5</v>
      </c>
      <c r="M8">
        <f t="shared" si="0"/>
        <v>70228.021886056929</v>
      </c>
      <c r="N8">
        <v>445509.38151494093</v>
      </c>
      <c r="O8">
        <f t="shared" si="1"/>
        <v>-7.0796460176991189</v>
      </c>
    </row>
    <row r="9" spans="2:16" x14ac:dyDescent="0.2">
      <c r="B9" s="15" t="s">
        <v>54</v>
      </c>
      <c r="C9" s="16">
        <v>438069.71982519579</v>
      </c>
      <c r="D9" s="16">
        <v>157034.63086256629</v>
      </c>
      <c r="E9" s="16">
        <v>5</v>
      </c>
      <c r="F9" s="16">
        <v>2190348.599125979</v>
      </c>
      <c r="I9" t="s">
        <v>52</v>
      </c>
      <c r="J9">
        <v>481023.757471775</v>
      </c>
      <c r="K9">
        <v>251082.91291373206</v>
      </c>
      <c r="L9">
        <v>5</v>
      </c>
      <c r="M9">
        <f t="shared" si="0"/>
        <v>112287.69225275292</v>
      </c>
      <c r="N9">
        <v>479452.95343988884</v>
      </c>
      <c r="O9">
        <f t="shared" si="1"/>
        <v>0</v>
      </c>
      <c r="P9" t="s">
        <v>85</v>
      </c>
    </row>
    <row r="10" spans="2:16" x14ac:dyDescent="0.2">
      <c r="B10" s="15" t="s">
        <v>58</v>
      </c>
      <c r="C10" s="16">
        <v>540794.14380924613</v>
      </c>
      <c r="D10" s="16">
        <v>335332.16536083265</v>
      </c>
      <c r="E10" s="16">
        <v>4</v>
      </c>
      <c r="F10" s="16">
        <v>2163176.5752369845</v>
      </c>
      <c r="I10" t="s">
        <v>57</v>
      </c>
      <c r="J10">
        <v>491929.76863774384</v>
      </c>
      <c r="K10">
        <v>162030.5816564264</v>
      </c>
      <c r="L10">
        <v>3</v>
      </c>
      <c r="M10">
        <f t="shared" si="0"/>
        <v>93548.399936289425</v>
      </c>
      <c r="N10">
        <v>480500.48699953768</v>
      </c>
      <c r="O10">
        <f t="shared" si="1"/>
        <v>0.2184851615019153</v>
      </c>
    </row>
    <row r="11" spans="2:16" x14ac:dyDescent="0.2">
      <c r="B11" s="15" t="s">
        <v>59</v>
      </c>
      <c r="C11" s="16">
        <v>624078.04279005202</v>
      </c>
      <c r="D11" s="16">
        <v>226868.99975934453</v>
      </c>
      <c r="E11" s="16">
        <v>6</v>
      </c>
      <c r="F11" s="16">
        <v>3744468.2567403121</v>
      </c>
      <c r="I11" t="s">
        <v>58</v>
      </c>
      <c r="J11">
        <v>540794.14380924613</v>
      </c>
      <c r="K11">
        <v>335332.16536083265</v>
      </c>
      <c r="L11">
        <v>4</v>
      </c>
      <c r="M11">
        <f t="shared" si="0"/>
        <v>167666.08268041632</v>
      </c>
      <c r="N11">
        <v>466548.53776069894</v>
      </c>
      <c r="O11">
        <f t="shared" si="1"/>
        <v>-2.6914873683863512</v>
      </c>
    </row>
    <row r="12" spans="2:16" x14ac:dyDescent="0.2">
      <c r="B12" s="15" t="s">
        <v>61</v>
      </c>
      <c r="C12" s="16">
        <v>554223.77055451518</v>
      </c>
      <c r="D12" s="16">
        <v>314853.83385519014</v>
      </c>
      <c r="E12" s="16">
        <v>37</v>
      </c>
      <c r="F12" s="16">
        <v>20506279.510517061</v>
      </c>
      <c r="I12" t="s">
        <v>56</v>
      </c>
      <c r="J12">
        <v>583700.82947635686</v>
      </c>
      <c r="K12">
        <v>169884.6066139715</v>
      </c>
      <c r="L12">
        <v>3</v>
      </c>
      <c r="M12">
        <f t="shared" si="0"/>
        <v>98082.92335975013</v>
      </c>
      <c r="N12">
        <v>644307.47120392555</v>
      </c>
      <c r="O12">
        <f t="shared" si="1"/>
        <v>34.383877830195757</v>
      </c>
    </row>
    <row r="13" spans="2:16" x14ac:dyDescent="0.2">
      <c r="I13" t="s">
        <v>59</v>
      </c>
      <c r="J13">
        <v>624078.04279005202</v>
      </c>
      <c r="K13">
        <v>226868.99975934453</v>
      </c>
      <c r="L13">
        <v>6</v>
      </c>
      <c r="M13">
        <f t="shared" si="0"/>
        <v>92618.881310998957</v>
      </c>
      <c r="N13">
        <v>610690.87518946291</v>
      </c>
      <c r="O13">
        <f t="shared" si="1"/>
        <v>27.372429517430842</v>
      </c>
    </row>
    <row r="14" spans="2:16" x14ac:dyDescent="0.2">
      <c r="I14" t="s">
        <v>55</v>
      </c>
      <c r="J14">
        <v>854924.9747027898</v>
      </c>
      <c r="K14">
        <v>548426.91839605395</v>
      </c>
      <c r="L14">
        <v>6</v>
      </c>
      <c r="M14">
        <f t="shared" si="0"/>
        <v>223894.35187955355</v>
      </c>
      <c r="N14">
        <v>822589.10858387593</v>
      </c>
      <c r="O14">
        <f t="shared" si="1"/>
        <v>71.568263931240466</v>
      </c>
    </row>
    <row r="15" spans="2:16" x14ac:dyDescent="0.2">
      <c r="I15" t="s">
        <v>66</v>
      </c>
      <c r="J15" s="17">
        <v>554223.77055451518</v>
      </c>
      <c r="K15" s="17">
        <v>314853.83385519014</v>
      </c>
      <c r="L15" s="17">
        <v>37</v>
      </c>
      <c r="M15">
        <f t="shared" si="0"/>
        <v>51761.651435002481</v>
      </c>
    </row>
    <row r="27" spans="9:16" x14ac:dyDescent="0.2">
      <c r="I27" t="s">
        <v>71</v>
      </c>
    </row>
    <row r="28" spans="9:16" x14ac:dyDescent="0.2">
      <c r="I28" t="s">
        <v>80</v>
      </c>
      <c r="J28" t="s">
        <v>67</v>
      </c>
      <c r="K28">
        <v>714800</v>
      </c>
    </row>
    <row r="29" spans="9:16" x14ac:dyDescent="0.2">
      <c r="I29" t="s">
        <v>72</v>
      </c>
      <c r="J29" t="s">
        <v>67</v>
      </c>
      <c r="K29" s="18">
        <f>MEDIAN('Volumes-prices'!I3:I43)</f>
        <v>872029.5</v>
      </c>
    </row>
    <row r="30" spans="9:16" x14ac:dyDescent="0.2">
      <c r="I30" t="s">
        <v>60</v>
      </c>
      <c r="J30" t="s">
        <v>69</v>
      </c>
      <c r="K30" t="s">
        <v>70</v>
      </c>
      <c r="L30" t="s">
        <v>68</v>
      </c>
      <c r="M30" t="s">
        <v>65</v>
      </c>
      <c r="N30" t="s">
        <v>81</v>
      </c>
      <c r="O30" t="s">
        <v>73</v>
      </c>
      <c r="P30" t="s">
        <v>74</v>
      </c>
    </row>
    <row r="31" spans="9:16" x14ac:dyDescent="0.2">
      <c r="I31" t="s">
        <v>53</v>
      </c>
      <c r="J31">
        <v>630465.4</v>
      </c>
      <c r="K31">
        <v>44297.868242162484</v>
      </c>
      <c r="L31">
        <v>5</v>
      </c>
      <c r="M31">
        <f t="shared" ref="M31:M39" si="2">K31/SQRT(L31)</f>
        <v>19810.608929560884</v>
      </c>
      <c r="N31">
        <v>872030</v>
      </c>
      <c r="O31">
        <v>643200</v>
      </c>
    </row>
    <row r="32" spans="9:16" x14ac:dyDescent="0.2">
      <c r="I32" t="s">
        <v>57</v>
      </c>
      <c r="J32">
        <v>823491</v>
      </c>
      <c r="K32">
        <v>81117.573389905272</v>
      </c>
      <c r="L32">
        <v>4</v>
      </c>
      <c r="M32">
        <f t="shared" si="2"/>
        <v>40558.786694952636</v>
      </c>
      <c r="N32">
        <v>872030</v>
      </c>
      <c r="O32">
        <v>714300</v>
      </c>
      <c r="P32" t="s">
        <v>75</v>
      </c>
    </row>
    <row r="33" spans="9:16" x14ac:dyDescent="0.2">
      <c r="I33" t="s">
        <v>54</v>
      </c>
      <c r="J33">
        <v>845945.8</v>
      </c>
      <c r="K33">
        <v>246189.62528242319</v>
      </c>
      <c r="L33">
        <v>5</v>
      </c>
      <c r="M33">
        <f t="shared" si="2"/>
        <v>110099.34749733981</v>
      </c>
      <c r="N33">
        <v>872030</v>
      </c>
      <c r="O33">
        <f>AVERAGE(640800,827300)</f>
        <v>734050</v>
      </c>
      <c r="P33" t="s">
        <v>88</v>
      </c>
    </row>
    <row r="34" spans="9:16" x14ac:dyDescent="0.2">
      <c r="I34" t="s">
        <v>52</v>
      </c>
      <c r="J34">
        <v>863733.6</v>
      </c>
      <c r="K34">
        <v>244200.10231427022</v>
      </c>
      <c r="L34">
        <v>5</v>
      </c>
      <c r="M34">
        <f t="shared" si="2"/>
        <v>109209.60577742237</v>
      </c>
      <c r="N34">
        <v>872030</v>
      </c>
    </row>
    <row r="35" spans="9:16" x14ac:dyDescent="0.2">
      <c r="I35" t="s">
        <v>59</v>
      </c>
      <c r="J35">
        <v>899186</v>
      </c>
      <c r="K35">
        <v>204967.36368895415</v>
      </c>
      <c r="L35">
        <v>6</v>
      </c>
      <c r="M35">
        <f t="shared" si="2"/>
        <v>83677.575826900415</v>
      </c>
      <c r="N35">
        <v>872030</v>
      </c>
      <c r="O35" s="18">
        <v>842600</v>
      </c>
    </row>
    <row r="36" spans="9:16" x14ac:dyDescent="0.2">
      <c r="I36" t="s">
        <v>56</v>
      </c>
      <c r="J36">
        <v>1109316</v>
      </c>
      <c r="K36">
        <v>245888.22876122667</v>
      </c>
      <c r="L36">
        <v>4</v>
      </c>
      <c r="M36">
        <f t="shared" si="2"/>
        <v>122944.11438061333</v>
      </c>
      <c r="N36">
        <v>872030</v>
      </c>
      <c r="O36">
        <v>1177600</v>
      </c>
    </row>
    <row r="37" spans="9:16" x14ac:dyDescent="0.2">
      <c r="I37" t="s">
        <v>58</v>
      </c>
      <c r="J37">
        <v>1115619.3999999999</v>
      </c>
      <c r="K37">
        <v>319108.28598424088</v>
      </c>
      <c r="L37">
        <v>5</v>
      </c>
      <c r="M37">
        <f t="shared" si="2"/>
        <v>142709.56392884121</v>
      </c>
      <c r="N37">
        <v>872030</v>
      </c>
    </row>
    <row r="38" spans="9:16" x14ac:dyDescent="0.2">
      <c r="I38" t="s">
        <v>55</v>
      </c>
      <c r="J38">
        <v>1645239.3333333333</v>
      </c>
      <c r="K38">
        <v>457549.68824758998</v>
      </c>
      <c r="L38">
        <v>6</v>
      </c>
      <c r="M38">
        <f t="shared" si="2"/>
        <v>186793.87802935211</v>
      </c>
      <c r="N38">
        <v>872030</v>
      </c>
      <c r="O38">
        <v>1530500</v>
      </c>
    </row>
    <row r="39" spans="9:16" x14ac:dyDescent="0.2">
      <c r="I39" t="s">
        <v>66</v>
      </c>
      <c r="J39">
        <v>1006915.025</v>
      </c>
      <c r="K39">
        <v>393690.57890217885</v>
      </c>
      <c r="L39">
        <v>40</v>
      </c>
      <c r="M39">
        <f t="shared" si="2"/>
        <v>62247.946134055841</v>
      </c>
      <c r="N39">
        <v>872030</v>
      </c>
    </row>
  </sheetData>
  <sortState xmlns:xlrd2="http://schemas.microsoft.com/office/spreadsheetml/2017/richdata2" ref="I31:M38">
    <sortCondition ref="J31:J38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Volumes-prices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Mckenna-Foster</cp:lastModifiedBy>
  <dcterms:modified xsi:type="dcterms:W3CDTF">2021-01-17T16:58:26Z</dcterms:modified>
</cp:coreProperties>
</file>