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049487\Desktop\"/>
    </mc:Choice>
  </mc:AlternateContent>
  <bookViews>
    <workbookView xWindow="0" yWindow="0" windowWidth="22992" windowHeight="9852" activeTab="1"/>
  </bookViews>
  <sheets>
    <sheet name="Sheet1" sheetId="1" r:id="rId1"/>
    <sheet name="Sheet2" sheetId="2" r:id="rId2"/>
    <sheet name="Sheet3" sheetId="3" r:id="rId3"/>
    <sheet name="previous data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2" l="1"/>
  <c r="Y11" i="2"/>
  <c r="X11" i="2" l="1"/>
  <c r="U22" i="1" l="1"/>
  <c r="S22" i="1"/>
  <c r="S21" i="1"/>
  <c r="Q22" i="1"/>
  <c r="O19" i="1"/>
  <c r="O18" i="1"/>
  <c r="U16" i="1"/>
  <c r="O17" i="1"/>
  <c r="W11" i="2" l="1"/>
  <c r="V11" i="2" l="1"/>
  <c r="U11" i="2" l="1"/>
  <c r="T11" i="2" l="1"/>
  <c r="S11" i="2" l="1"/>
  <c r="E9" i="4" l="1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R11" i="2"/>
  <c r="Q11" i="2" l="1"/>
  <c r="P11" i="2" l="1"/>
  <c r="O11" i="2" l="1"/>
  <c r="N11" i="2" l="1"/>
  <c r="M11" i="2" l="1"/>
  <c r="L11" i="2" l="1"/>
  <c r="K11" i="2" l="1"/>
  <c r="J11" i="2" l="1"/>
  <c r="I11" i="2" l="1"/>
  <c r="H11" i="2" l="1"/>
  <c r="G11" i="2" l="1"/>
  <c r="K24" i="3" l="1"/>
  <c r="C19" i="3"/>
  <c r="C15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C16" i="3" l="1"/>
  <c r="F11" i="2"/>
  <c r="O10" i="1" l="1"/>
  <c r="O9" i="1" l="1"/>
  <c r="M7" i="1"/>
  <c r="M6" i="1"/>
  <c r="R7" i="1" l="1"/>
  <c r="R6" i="1"/>
</calcChain>
</file>

<file path=xl/sharedStrings.xml><?xml version="1.0" encoding="utf-8"?>
<sst xmlns="http://schemas.openxmlformats.org/spreadsheetml/2006/main" count="34" uniqueCount="24">
  <si>
    <t>weighing upon immediately waking up</t>
  </si>
  <si>
    <t>shirt, shorts, socks</t>
  </si>
  <si>
    <t>previous weight avg</t>
  </si>
  <si>
    <t>maintenance = c - (w*500)</t>
  </si>
  <si>
    <t>if I consume c calories per day and gain w pounds after a week</t>
  </si>
  <si>
    <t>Calories</t>
  </si>
  <si>
    <t>calculated maintenance level based on today's weight, today's caloric intake, and tomorrow's weight</t>
  </si>
  <si>
    <t>date</t>
  </si>
  <si>
    <t>calories consumed today</t>
  </si>
  <si>
    <t>weight this morning</t>
  </si>
  <si>
    <t>average of maintenance level calculations</t>
  </si>
  <si>
    <t>sun feb 4 2018 first day of going to 2300 cals after cutting; 29.5 waist, 14.1 neck, 11% bf, 146.9 lbs, lost 6.6 lbs on the cut</t>
  </si>
  <si>
    <t>from first cycle of bulking, cutting, I gained 5 pounds of muscle in 128 days which is 18 weeks</t>
  </si>
  <si>
    <t>&lt;-- from low carb</t>
  </si>
  <si>
    <t>started bulking at 145lbs, 2413 calories on sep 29 2017 but the last half was 2600 cals; this would go on to be a 72 day bulk which is 10 weeks and 2 days, 559 calorie surplus</t>
  </si>
  <si>
    <t>dec 10 2017 was when I stopped bulking and went to 2100 cals for a month before dropping down to 1800 a month later; weight was 153.7 lbs and took 56 days which is 8 weeks to finish cutting</t>
  </si>
  <si>
    <t>gained 8.7 lbs in 72 days</t>
  </si>
  <si>
    <t>423 caloric surplus</t>
  </si>
  <si>
    <t>1 lb = 1.7% bf</t>
  </si>
  <si>
    <t>1% bf = 1.7lb</t>
  </si>
  <si>
    <t>0.7%bf = 1.7*0.7</t>
  </si>
  <si>
    <t>consider my finish to be 147+1.19</t>
  </si>
  <si>
    <t>my optimal caloric surplus is 310 cals</t>
  </si>
  <si>
    <t>lets try bulking at 300 surplus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</si>
</sst>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7"/>
  <sheetViews>
    <sheetView workbookViewId="0">
      <selection activeCell="R3" sqref="R3"/>
    </sheetView>
  </sheetViews>
  <sheetFormatPr defaultRowHeight="14.4" x14ac:dyDescent="0.3"/>
  <sheetData>
    <row r="2" spans="1:21" x14ac:dyDescent="0.3">
      <c r="A2" t="s">
        <v>0</v>
      </c>
      <c r="R2" t="s">
        <v>16</v>
      </c>
    </row>
    <row r="3" spans="1:21" x14ac:dyDescent="0.3">
      <c r="A3" t="s">
        <v>1</v>
      </c>
      <c r="R3" t="s">
        <v>17</v>
      </c>
    </row>
    <row r="4" spans="1:21" x14ac:dyDescent="0.3">
      <c r="C4" t="s">
        <v>2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M4" t="s">
        <v>4</v>
      </c>
    </row>
    <row r="5" spans="1:21" x14ac:dyDescent="0.3">
      <c r="C5">
        <v>148.30000000000001</v>
      </c>
      <c r="D5" t="s">
        <v>5</v>
      </c>
      <c r="E5" s="1">
        <v>43015</v>
      </c>
      <c r="M5" t="s">
        <v>3</v>
      </c>
    </row>
    <row r="6" spans="1:21" x14ac:dyDescent="0.3">
      <c r="D6">
        <v>2413</v>
      </c>
      <c r="E6">
        <v>147.6</v>
      </c>
      <c r="F6">
        <v>147.9</v>
      </c>
      <c r="G6">
        <v>148.1</v>
      </c>
      <c r="H6">
        <v>148.5</v>
      </c>
      <c r="I6">
        <v>148.69999999999999</v>
      </c>
      <c r="J6">
        <v>148.19999999999999</v>
      </c>
      <c r="K6">
        <v>148.80000000000001</v>
      </c>
      <c r="M6">
        <f>SUM(E6:K6)/7</f>
        <v>148.25714285714284</v>
      </c>
      <c r="R6">
        <f>K6-E6</f>
        <v>1.2000000000000171</v>
      </c>
    </row>
    <row r="7" spans="1:21" x14ac:dyDescent="0.3">
      <c r="D7">
        <v>2313</v>
      </c>
      <c r="E7">
        <v>148.9</v>
      </c>
      <c r="F7">
        <v>149.4</v>
      </c>
      <c r="G7">
        <v>150.4</v>
      </c>
      <c r="H7">
        <v>149.69999999999999</v>
      </c>
      <c r="I7">
        <v>148.6</v>
      </c>
      <c r="J7">
        <v>149.30000000000001</v>
      </c>
      <c r="K7">
        <v>149.1</v>
      </c>
      <c r="M7">
        <f>SUM(E7:K7)/7</f>
        <v>149.34285714285716</v>
      </c>
      <c r="R7">
        <f>2413-(1.2*500) + 500</f>
        <v>2313</v>
      </c>
    </row>
    <row r="8" spans="1:21" x14ac:dyDescent="0.3">
      <c r="D8">
        <v>2270</v>
      </c>
    </row>
    <row r="9" spans="1:21" x14ac:dyDescent="0.3">
      <c r="D9">
        <v>2270</v>
      </c>
      <c r="E9">
        <v>150.1</v>
      </c>
      <c r="F9">
        <v>150.19999999999999</v>
      </c>
      <c r="G9">
        <v>150</v>
      </c>
      <c r="O9">
        <f>M7-M6</f>
        <v>1.0857142857143174</v>
      </c>
    </row>
    <row r="10" spans="1:21" x14ac:dyDescent="0.3">
      <c r="D10">
        <v>2400</v>
      </c>
      <c r="H10">
        <v>150.19999999999999</v>
      </c>
      <c r="I10">
        <v>149.9</v>
      </c>
      <c r="J10">
        <v>150</v>
      </c>
      <c r="K10">
        <v>150.30000000000001</v>
      </c>
      <c r="O10">
        <f>D7-(O9*500)+500</f>
        <v>2270.1428571428414</v>
      </c>
    </row>
    <row r="11" spans="1:21" x14ac:dyDescent="0.3">
      <c r="E11">
        <v>150.4</v>
      </c>
    </row>
    <row r="12" spans="1:21" x14ac:dyDescent="0.3">
      <c r="D12">
        <v>2600</v>
      </c>
      <c r="F12">
        <v>149.80000000000001</v>
      </c>
      <c r="G12">
        <v>150.5</v>
      </c>
      <c r="H12">
        <v>151.1</v>
      </c>
      <c r="I12">
        <v>151.1</v>
      </c>
      <c r="J12">
        <v>151.1</v>
      </c>
      <c r="K12">
        <v>151.5</v>
      </c>
    </row>
    <row r="13" spans="1:21" x14ac:dyDescent="0.3">
      <c r="E13">
        <v>150.9</v>
      </c>
      <c r="F13">
        <v>150.9</v>
      </c>
      <c r="G13">
        <v>150.9</v>
      </c>
      <c r="H13">
        <v>152</v>
      </c>
      <c r="I13">
        <v>152.19999999999999</v>
      </c>
      <c r="J13">
        <v>151.80000000000001</v>
      </c>
      <c r="K13">
        <v>152.30000000000001</v>
      </c>
    </row>
    <row r="14" spans="1:21" x14ac:dyDescent="0.3">
      <c r="E14">
        <v>152.4</v>
      </c>
      <c r="F14">
        <v>152.5</v>
      </c>
      <c r="G14">
        <v>153.1</v>
      </c>
      <c r="H14">
        <v>152.80000000000001</v>
      </c>
      <c r="I14">
        <v>153.30000000000001</v>
      </c>
      <c r="J14">
        <v>153.1</v>
      </c>
    </row>
    <row r="16" spans="1:21" x14ac:dyDescent="0.3">
      <c r="E16">
        <v>152.30000000000001</v>
      </c>
      <c r="F16">
        <v>152.4</v>
      </c>
      <c r="G16">
        <v>152.4</v>
      </c>
      <c r="H16">
        <v>152</v>
      </c>
      <c r="I16">
        <v>152.1</v>
      </c>
      <c r="J16">
        <v>152.1</v>
      </c>
      <c r="K16">
        <v>152.5</v>
      </c>
      <c r="U16">
        <f>72/7</f>
        <v>10.285714285714286</v>
      </c>
    </row>
    <row r="17" spans="3:21" x14ac:dyDescent="0.3">
      <c r="E17">
        <v>153.9</v>
      </c>
      <c r="F17">
        <v>153.69999999999999</v>
      </c>
      <c r="G17">
        <v>154.1</v>
      </c>
      <c r="H17">
        <v>154.1</v>
      </c>
      <c r="I17">
        <v>154.1</v>
      </c>
      <c r="J17">
        <v>153.30000000000001</v>
      </c>
      <c r="K17">
        <v>153.19999999999999</v>
      </c>
      <c r="O17">
        <f>AVERAGE(E17:K17)</f>
        <v>153.77142857142857</v>
      </c>
    </row>
    <row r="18" spans="3:21" x14ac:dyDescent="0.3">
      <c r="D18">
        <v>2100</v>
      </c>
      <c r="E18">
        <v>152</v>
      </c>
      <c r="F18">
        <v>152.80000000000001</v>
      </c>
      <c r="G18">
        <v>152.6</v>
      </c>
      <c r="H18">
        <v>152.19999999999999</v>
      </c>
      <c r="I18">
        <v>152.1</v>
      </c>
      <c r="J18">
        <v>151.30000000000001</v>
      </c>
      <c r="K18">
        <v>152.19999999999999</v>
      </c>
      <c r="O18">
        <f>O17-147</f>
        <v>6.7714285714285722</v>
      </c>
    </row>
    <row r="19" spans="3:21" x14ac:dyDescent="0.3">
      <c r="E19">
        <v>152.9</v>
      </c>
      <c r="F19">
        <v>153</v>
      </c>
      <c r="G19">
        <v>151.69999999999999</v>
      </c>
      <c r="O19">
        <f>O18/4</f>
        <v>1.6928571428571431</v>
      </c>
      <c r="Q19" t="s">
        <v>18</v>
      </c>
    </row>
    <row r="20" spans="3:21" x14ac:dyDescent="0.3">
      <c r="Q20" t="s">
        <v>19</v>
      </c>
      <c r="S20" t="s">
        <v>21</v>
      </c>
    </row>
    <row r="21" spans="3:21" x14ac:dyDescent="0.3">
      <c r="E21">
        <v>150.80000000000001</v>
      </c>
      <c r="F21">
        <v>150.9</v>
      </c>
      <c r="G21">
        <v>149.6</v>
      </c>
      <c r="H21">
        <v>149.9</v>
      </c>
      <c r="I21">
        <v>150.5</v>
      </c>
      <c r="J21">
        <v>150.4</v>
      </c>
      <c r="K21">
        <v>150.4</v>
      </c>
      <c r="Q21" t="s">
        <v>20</v>
      </c>
      <c r="S21">
        <f>(147+1.19-145)</f>
        <v>3.1899999999999977</v>
      </c>
    </row>
    <row r="22" spans="3:21" x14ac:dyDescent="0.3">
      <c r="E22">
        <v>149.69999999999999</v>
      </c>
      <c r="F22">
        <v>149</v>
      </c>
      <c r="G22">
        <v>150</v>
      </c>
      <c r="H22">
        <v>148.5</v>
      </c>
      <c r="I22">
        <v>149.19999999999999</v>
      </c>
      <c r="J22">
        <v>148.69999999999999</v>
      </c>
      <c r="Q22">
        <f>0.7*1.7</f>
        <v>1.19</v>
      </c>
      <c r="S22">
        <f>S21/8.7</f>
        <v>0.36666666666666642</v>
      </c>
      <c r="U22">
        <f>2*S22*423</f>
        <v>310.19999999999982</v>
      </c>
    </row>
    <row r="23" spans="3:21" x14ac:dyDescent="0.3">
      <c r="T23" t="s">
        <v>22</v>
      </c>
    </row>
    <row r="24" spans="3:21" x14ac:dyDescent="0.3">
      <c r="C24" t="s">
        <v>14</v>
      </c>
      <c r="T24" t="s">
        <v>23</v>
      </c>
    </row>
    <row r="25" spans="3:21" x14ac:dyDescent="0.3">
      <c r="C25" t="s">
        <v>15</v>
      </c>
    </row>
    <row r="26" spans="3:21" x14ac:dyDescent="0.3">
      <c r="C26" t="s">
        <v>11</v>
      </c>
    </row>
    <row r="27" spans="3:21" x14ac:dyDescent="0.3">
      <c r="C27" t="s">
        <v>12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8:AI12"/>
  <sheetViews>
    <sheetView tabSelected="1" topLeftCell="F1" zoomScaleNormal="100" workbookViewId="0">
      <selection activeCell="F13" sqref="F13"/>
    </sheetView>
  </sheetViews>
  <sheetFormatPr defaultRowHeight="14.4" x14ac:dyDescent="0.3"/>
  <cols>
    <col min="4" max="4" width="5.21875" customWidth="1"/>
    <col min="5" max="5" width="21.21875" customWidth="1"/>
    <col min="9" max="9" width="12" bestFit="1" customWidth="1"/>
  </cols>
  <sheetData>
    <row r="8" spans="5:35" x14ac:dyDescent="0.3">
      <c r="E8" t="s">
        <v>7</v>
      </c>
      <c r="F8" s="1">
        <v>43135</v>
      </c>
      <c r="G8" s="1">
        <v>43136</v>
      </c>
      <c r="H8" s="1">
        <v>43137</v>
      </c>
      <c r="I8" s="1">
        <v>43138</v>
      </c>
      <c r="J8" s="1">
        <v>43139</v>
      </c>
      <c r="K8" s="1">
        <v>43140</v>
      </c>
      <c r="L8" s="1">
        <v>43141</v>
      </c>
      <c r="M8" s="1">
        <v>43142</v>
      </c>
      <c r="N8" s="1">
        <v>43143</v>
      </c>
      <c r="O8" s="1">
        <v>43144</v>
      </c>
      <c r="P8" s="1">
        <v>43145</v>
      </c>
      <c r="Q8" s="1">
        <v>43146</v>
      </c>
      <c r="R8" s="1">
        <v>43147</v>
      </c>
      <c r="S8" s="1">
        <v>43148</v>
      </c>
      <c r="T8" s="1">
        <v>43149</v>
      </c>
      <c r="U8" s="1">
        <v>43150</v>
      </c>
      <c r="V8" s="1">
        <v>43151</v>
      </c>
      <c r="W8" s="1">
        <v>43152</v>
      </c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5:35" x14ac:dyDescent="0.3">
      <c r="E9" t="s">
        <v>8</v>
      </c>
      <c r="F9">
        <v>2300</v>
      </c>
      <c r="G9">
        <v>2300</v>
      </c>
      <c r="H9">
        <v>2300</v>
      </c>
      <c r="I9">
        <v>2369</v>
      </c>
      <c r="J9">
        <v>2231</v>
      </c>
      <c r="K9">
        <v>2300</v>
      </c>
      <c r="L9">
        <v>2300</v>
      </c>
      <c r="M9">
        <v>2300</v>
      </c>
      <c r="N9">
        <v>2300</v>
      </c>
      <c r="O9">
        <v>2300</v>
      </c>
      <c r="P9">
        <v>2300</v>
      </c>
      <c r="Q9">
        <v>2300</v>
      </c>
      <c r="R9">
        <v>2300</v>
      </c>
      <c r="S9">
        <v>2300</v>
      </c>
      <c r="T9">
        <v>2300</v>
      </c>
      <c r="U9">
        <v>2300</v>
      </c>
      <c r="V9">
        <v>2300</v>
      </c>
      <c r="W9">
        <v>2300</v>
      </c>
      <c r="X9">
        <v>2300</v>
      </c>
      <c r="Y9">
        <v>2300</v>
      </c>
    </row>
    <row r="10" spans="5:35" x14ac:dyDescent="0.3">
      <c r="E10" t="s">
        <v>9</v>
      </c>
      <c r="F10">
        <v>146.9</v>
      </c>
      <c r="G10">
        <v>147.19999999999999</v>
      </c>
      <c r="H10">
        <v>147.6</v>
      </c>
      <c r="I10">
        <v>147.19999999999999</v>
      </c>
      <c r="J10">
        <v>147</v>
      </c>
      <c r="K10">
        <v>147.5</v>
      </c>
      <c r="L10">
        <v>147</v>
      </c>
      <c r="M10">
        <v>146.6</v>
      </c>
      <c r="N10">
        <v>147.1</v>
      </c>
      <c r="O10">
        <v>147.6</v>
      </c>
      <c r="P10">
        <v>148.6</v>
      </c>
      <c r="Q10">
        <v>147.69999999999999</v>
      </c>
      <c r="R10">
        <v>147.1</v>
      </c>
      <c r="S10">
        <v>146.80000000000001</v>
      </c>
      <c r="T10">
        <v>147.19999999999999</v>
      </c>
      <c r="U10">
        <v>148</v>
      </c>
      <c r="V10">
        <v>147</v>
      </c>
      <c r="W10">
        <v>147</v>
      </c>
      <c r="X10">
        <v>147</v>
      </c>
      <c r="Y10">
        <v>146.4</v>
      </c>
      <c r="Z10">
        <v>146.30000000000001</v>
      </c>
    </row>
    <row r="11" spans="5:35" ht="77.400000000000006" customHeight="1" x14ac:dyDescent="0.3">
      <c r="E11" s="2" t="s">
        <v>6</v>
      </c>
      <c r="F11">
        <f t="shared" ref="F11:Y11" si="0">(F9-(G10-F10)*3500)</f>
        <v>1250.0000000000596</v>
      </c>
      <c r="G11">
        <f t="shared" si="0"/>
        <v>899.99999999997999</v>
      </c>
      <c r="H11">
        <f t="shared" si="0"/>
        <v>3700.00000000002</v>
      </c>
      <c r="I11">
        <f t="shared" si="0"/>
        <v>3068.99999999996</v>
      </c>
      <c r="J11">
        <f t="shared" si="0"/>
        <v>481</v>
      </c>
      <c r="K11">
        <f t="shared" si="0"/>
        <v>4050</v>
      </c>
      <c r="L11">
        <f t="shared" si="0"/>
        <v>3700.00000000002</v>
      </c>
      <c r="M11">
        <f t="shared" si="0"/>
        <v>550</v>
      </c>
      <c r="N11">
        <f t="shared" si="0"/>
        <v>550</v>
      </c>
      <c r="O11">
        <f t="shared" si="0"/>
        <v>-1200</v>
      </c>
      <c r="P11">
        <f t="shared" si="0"/>
        <v>5450.00000000002</v>
      </c>
      <c r="Q11">
        <f t="shared" si="0"/>
        <v>4399.99999999998</v>
      </c>
      <c r="R11">
        <f t="shared" si="0"/>
        <v>3349.9999999999404</v>
      </c>
      <c r="S11">
        <f t="shared" si="0"/>
        <v>900.00000000007958</v>
      </c>
      <c r="T11">
        <f t="shared" si="0"/>
        <v>-500.00000000004002</v>
      </c>
      <c r="U11">
        <f t="shared" si="0"/>
        <v>5800</v>
      </c>
      <c r="V11">
        <f t="shared" si="0"/>
        <v>2300</v>
      </c>
      <c r="W11">
        <f t="shared" si="0"/>
        <v>2300</v>
      </c>
      <c r="X11">
        <f t="shared" si="0"/>
        <v>4399.99999999998</v>
      </c>
      <c r="Y11">
        <f t="shared" si="0"/>
        <v>2649.99999999998</v>
      </c>
    </row>
    <row r="12" spans="5:35" ht="28.8" x14ac:dyDescent="0.3">
      <c r="E12" s="2" t="s">
        <v>10</v>
      </c>
      <c r="F12" s="3">
        <f>AVERAGE(F11:Y11)</f>
        <v>2404.9999999999986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G24"/>
  <sheetViews>
    <sheetView zoomScale="90" zoomScaleNormal="90" workbookViewId="0">
      <selection activeCell="C22" sqref="C22:AC22"/>
    </sheetView>
  </sheetViews>
  <sheetFormatPr defaultRowHeight="14.4" x14ac:dyDescent="0.3"/>
  <cols>
    <col min="2" max="2" width="37.88671875" customWidth="1"/>
  </cols>
  <sheetData>
    <row r="3" spans="2:33" x14ac:dyDescent="0.3">
      <c r="B3">
        <v>2270</v>
      </c>
      <c r="C3">
        <v>150.1</v>
      </c>
      <c r="D3">
        <v>150.19999999999999</v>
      </c>
      <c r="E3">
        <v>150</v>
      </c>
    </row>
    <row r="4" spans="2:33" x14ac:dyDescent="0.3">
      <c r="B4">
        <v>2400</v>
      </c>
      <c r="F4">
        <v>150.19999999999999</v>
      </c>
      <c r="G4">
        <v>149.9</v>
      </c>
      <c r="H4">
        <v>150</v>
      </c>
      <c r="I4">
        <v>150.30000000000001</v>
      </c>
      <c r="J4">
        <v>150.4</v>
      </c>
      <c r="K4">
        <v>149.80000000000001</v>
      </c>
      <c r="L4">
        <v>150.5</v>
      </c>
      <c r="M4">
        <v>151.1</v>
      </c>
      <c r="N4">
        <v>151.1</v>
      </c>
      <c r="O4">
        <v>151.1</v>
      </c>
      <c r="P4">
        <v>151.5</v>
      </c>
      <c r="Q4">
        <v>150.9</v>
      </c>
      <c r="R4">
        <v>150.9</v>
      </c>
      <c r="S4">
        <v>150.9</v>
      </c>
      <c r="T4">
        <v>152</v>
      </c>
      <c r="U4">
        <v>152.19999999999999</v>
      </c>
      <c r="V4">
        <v>151.80000000000001</v>
      </c>
      <c r="W4">
        <v>152.30000000000001</v>
      </c>
      <c r="X4">
        <v>152.4</v>
      </c>
      <c r="Y4">
        <v>152.5</v>
      </c>
      <c r="Z4">
        <v>153.1</v>
      </c>
      <c r="AA4">
        <v>152.80000000000001</v>
      </c>
      <c r="AB4">
        <v>153.30000000000001</v>
      </c>
      <c r="AC4">
        <v>153.1</v>
      </c>
    </row>
    <row r="6" spans="2:33" x14ac:dyDescent="0.3">
      <c r="B6">
        <v>2600</v>
      </c>
    </row>
    <row r="11" spans="2:33" x14ac:dyDescent="0.3">
      <c r="B11" t="s">
        <v>7</v>
      </c>
      <c r="C11" s="1">
        <v>43377</v>
      </c>
      <c r="D11" s="1">
        <v>43378</v>
      </c>
      <c r="E11" s="1">
        <v>43379</v>
      </c>
      <c r="F11" s="1">
        <v>43380</v>
      </c>
      <c r="G11" s="1">
        <v>43381</v>
      </c>
      <c r="H11" s="1">
        <v>43382</v>
      </c>
      <c r="I11" s="1">
        <v>43383</v>
      </c>
      <c r="J11" s="1">
        <v>43384</v>
      </c>
      <c r="K11" s="1">
        <v>43385</v>
      </c>
      <c r="L11" s="1">
        <v>43386</v>
      </c>
      <c r="M11" s="1">
        <v>43387</v>
      </c>
      <c r="N11" s="1">
        <v>43388</v>
      </c>
      <c r="O11" s="1">
        <v>43389</v>
      </c>
      <c r="P11" s="1">
        <v>43390</v>
      </c>
      <c r="Q11" s="1">
        <v>43391</v>
      </c>
      <c r="R11" s="1">
        <v>43392</v>
      </c>
      <c r="S11" s="1">
        <v>43393</v>
      </c>
      <c r="T11" s="1">
        <v>43394</v>
      </c>
      <c r="U11" s="1">
        <v>43395</v>
      </c>
      <c r="V11" s="1">
        <v>43396</v>
      </c>
      <c r="W11" s="1">
        <v>43397</v>
      </c>
      <c r="X11" s="1">
        <v>43398</v>
      </c>
      <c r="Y11" s="1">
        <v>43399</v>
      </c>
      <c r="Z11" s="1">
        <v>43400</v>
      </c>
      <c r="AA11" s="1">
        <v>43401</v>
      </c>
      <c r="AB11" s="1">
        <v>43402</v>
      </c>
      <c r="AC11" s="1">
        <v>43403</v>
      </c>
      <c r="AD11" s="1"/>
      <c r="AE11" s="1"/>
      <c r="AF11" s="1"/>
      <c r="AG11" s="1"/>
    </row>
    <row r="12" spans="2:33" x14ac:dyDescent="0.3">
      <c r="B12" t="s">
        <v>8</v>
      </c>
      <c r="C12">
        <v>2270</v>
      </c>
      <c r="D12">
        <v>2270</v>
      </c>
      <c r="E12">
        <v>2270</v>
      </c>
      <c r="F12">
        <v>2400</v>
      </c>
      <c r="G12">
        <v>2400</v>
      </c>
      <c r="H12">
        <v>2400</v>
      </c>
      <c r="I12">
        <v>2400</v>
      </c>
      <c r="J12">
        <v>2400</v>
      </c>
      <c r="K12">
        <v>2400</v>
      </c>
      <c r="L12">
        <v>2600</v>
      </c>
      <c r="M12">
        <v>2600</v>
      </c>
      <c r="N12">
        <v>2600</v>
      </c>
      <c r="O12">
        <v>2600</v>
      </c>
      <c r="P12">
        <v>2600</v>
      </c>
      <c r="Q12">
        <v>2600</v>
      </c>
      <c r="R12">
        <v>2600</v>
      </c>
      <c r="S12">
        <v>2600</v>
      </c>
      <c r="T12">
        <v>2600</v>
      </c>
      <c r="U12">
        <v>2600</v>
      </c>
      <c r="V12">
        <v>2600</v>
      </c>
      <c r="W12">
        <v>2600</v>
      </c>
      <c r="X12">
        <v>2600</v>
      </c>
      <c r="Y12">
        <v>2600</v>
      </c>
      <c r="Z12">
        <v>2600</v>
      </c>
      <c r="AA12">
        <v>2600</v>
      </c>
      <c r="AB12">
        <v>2600</v>
      </c>
      <c r="AC12">
        <v>2600</v>
      </c>
    </row>
    <row r="13" spans="2:33" x14ac:dyDescent="0.3">
      <c r="B13" t="s">
        <v>9</v>
      </c>
      <c r="C13">
        <v>150.1</v>
      </c>
      <c r="D13">
        <v>150.19999999999999</v>
      </c>
      <c r="E13">
        <v>150</v>
      </c>
      <c r="F13">
        <v>150.19999999999999</v>
      </c>
      <c r="G13">
        <v>149.9</v>
      </c>
      <c r="H13">
        <v>150</v>
      </c>
      <c r="I13">
        <v>150.30000000000001</v>
      </c>
      <c r="J13">
        <v>150.4</v>
      </c>
      <c r="K13">
        <v>149.80000000000001</v>
      </c>
      <c r="L13">
        <v>150.5</v>
      </c>
      <c r="M13">
        <v>151.1</v>
      </c>
      <c r="N13">
        <v>151.1</v>
      </c>
      <c r="O13">
        <v>151.1</v>
      </c>
      <c r="P13">
        <v>151.5</v>
      </c>
      <c r="Q13">
        <v>150.9</v>
      </c>
      <c r="R13">
        <v>150.9</v>
      </c>
      <c r="S13">
        <v>150.9</v>
      </c>
      <c r="T13">
        <v>152</v>
      </c>
      <c r="U13">
        <v>152.19999999999999</v>
      </c>
      <c r="V13">
        <v>151.80000000000001</v>
      </c>
      <c r="W13">
        <v>152.30000000000001</v>
      </c>
      <c r="X13">
        <v>152.4</v>
      </c>
      <c r="Y13">
        <v>152.5</v>
      </c>
      <c r="Z13">
        <v>153.1</v>
      </c>
      <c r="AA13">
        <v>152.80000000000001</v>
      </c>
      <c r="AB13">
        <v>153.30000000000001</v>
      </c>
      <c r="AC13">
        <v>153.1</v>
      </c>
    </row>
    <row r="14" spans="2:33" ht="55.2" customHeight="1" x14ac:dyDescent="0.3">
      <c r="B14" s="2" t="s">
        <v>6</v>
      </c>
      <c r="C14">
        <f>(C12-(D13-C13)*3500)</f>
        <v>1920.00000000002</v>
      </c>
      <c r="D14">
        <f t="shared" ref="D14:AB14" si="0">(D12-(E13-D13)*3500)</f>
        <v>2969.99999999996</v>
      </c>
      <c r="E14">
        <f t="shared" si="0"/>
        <v>1570.0000000000398</v>
      </c>
      <c r="F14">
        <f t="shared" si="0"/>
        <v>3449.9999999999404</v>
      </c>
      <c r="G14">
        <f t="shared" si="0"/>
        <v>2050.00000000002</v>
      </c>
      <c r="H14">
        <f t="shared" si="0"/>
        <v>1349.9999999999602</v>
      </c>
      <c r="I14">
        <f t="shared" si="0"/>
        <v>2050.00000000002</v>
      </c>
      <c r="J14">
        <f t="shared" si="0"/>
        <v>4499.99999999998</v>
      </c>
      <c r="K14">
        <f t="shared" si="0"/>
        <v>-49.999999999959982</v>
      </c>
      <c r="L14">
        <f t="shared" si="0"/>
        <v>500.00000000002001</v>
      </c>
      <c r="M14">
        <f t="shared" si="0"/>
        <v>2600</v>
      </c>
      <c r="N14">
        <f t="shared" si="0"/>
        <v>2600</v>
      </c>
      <c r="O14">
        <f t="shared" si="0"/>
        <v>1199.99999999998</v>
      </c>
      <c r="P14">
        <f t="shared" si="0"/>
        <v>4699.99999999998</v>
      </c>
      <c r="Q14">
        <f t="shared" si="0"/>
        <v>2600</v>
      </c>
      <c r="R14">
        <f t="shared" si="0"/>
        <v>2600</v>
      </c>
      <c r="S14">
        <f t="shared" si="0"/>
        <v>-1249.99999999998</v>
      </c>
      <c r="T14">
        <f t="shared" si="0"/>
        <v>1900.0000000000398</v>
      </c>
      <c r="U14">
        <f t="shared" si="0"/>
        <v>3999.9999999999204</v>
      </c>
      <c r="V14">
        <f t="shared" si="0"/>
        <v>850</v>
      </c>
      <c r="W14">
        <f t="shared" si="0"/>
        <v>2250.00000000002</v>
      </c>
      <c r="X14">
        <f t="shared" si="0"/>
        <v>2250.00000000002</v>
      </c>
      <c r="Y14">
        <f t="shared" si="0"/>
        <v>500.00000000002001</v>
      </c>
      <c r="Z14">
        <f t="shared" si="0"/>
        <v>3649.9999999999404</v>
      </c>
      <c r="AA14">
        <f t="shared" si="0"/>
        <v>850</v>
      </c>
      <c r="AB14">
        <f t="shared" si="0"/>
        <v>3300.0000000000596</v>
      </c>
    </row>
    <row r="15" spans="2:33" ht="26.4" customHeight="1" x14ac:dyDescent="0.3">
      <c r="B15" s="2" t="s">
        <v>10</v>
      </c>
      <c r="C15" s="3">
        <f>AVERAGE(C14:AB14)</f>
        <v>2111.9230769230771</v>
      </c>
    </row>
    <row r="16" spans="2:33" x14ac:dyDescent="0.3">
      <c r="C16">
        <f>C15-500</f>
        <v>1611.9230769230771</v>
      </c>
    </row>
    <row r="19" spans="3:11" x14ac:dyDescent="0.3">
      <c r="C19">
        <f>C15+370</f>
        <v>2481.9230769230771</v>
      </c>
    </row>
    <row r="24" spans="3:11" x14ac:dyDescent="0.3">
      <c r="K24">
        <f>2283-C15</f>
        <v>171.07692307692287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AI9"/>
  <sheetViews>
    <sheetView topLeftCell="C1" zoomScale="70" zoomScaleNormal="70" workbookViewId="0">
      <selection activeCell="E12" sqref="E12:AH12"/>
    </sheetView>
  </sheetViews>
  <sheetFormatPr defaultRowHeight="14.4" x14ac:dyDescent="0.3"/>
  <sheetData>
    <row r="5" spans="4:35" x14ac:dyDescent="0.3">
      <c r="D5" t="s">
        <v>7</v>
      </c>
      <c r="E5" s="1">
        <v>43105</v>
      </c>
      <c r="F5" s="1">
        <v>43106</v>
      </c>
      <c r="G5" s="1">
        <v>43107</v>
      </c>
      <c r="H5" s="1">
        <v>43108</v>
      </c>
      <c r="I5" s="1">
        <v>43109</v>
      </c>
      <c r="J5" s="1">
        <v>43110</v>
      </c>
      <c r="K5" s="1">
        <v>43111</v>
      </c>
      <c r="L5" s="1">
        <v>43112</v>
      </c>
      <c r="M5" s="1">
        <v>43113</v>
      </c>
      <c r="N5" s="1">
        <v>43114</v>
      </c>
      <c r="O5" s="1">
        <v>43115</v>
      </c>
      <c r="P5" s="1">
        <v>43116</v>
      </c>
      <c r="Q5" s="1">
        <v>43117</v>
      </c>
      <c r="R5" s="1">
        <v>43118</v>
      </c>
      <c r="S5" s="1">
        <v>43119</v>
      </c>
      <c r="T5" s="1">
        <v>43120</v>
      </c>
      <c r="U5" s="1">
        <v>43121</v>
      </c>
      <c r="V5" s="1">
        <v>43122</v>
      </c>
      <c r="W5" s="1">
        <v>43123</v>
      </c>
      <c r="X5" s="1">
        <v>43124</v>
      </c>
      <c r="Y5" s="1">
        <v>43125</v>
      </c>
      <c r="Z5" s="1">
        <v>43126</v>
      </c>
      <c r="AA5" s="1">
        <v>43127</v>
      </c>
      <c r="AB5" s="1">
        <v>43128</v>
      </c>
      <c r="AC5" s="1">
        <v>43129</v>
      </c>
      <c r="AD5" s="1">
        <v>43130</v>
      </c>
      <c r="AE5" s="1">
        <v>43131</v>
      </c>
      <c r="AF5" s="1">
        <v>43132</v>
      </c>
      <c r="AG5" s="1">
        <v>43133</v>
      </c>
      <c r="AH5" s="1">
        <v>43134</v>
      </c>
      <c r="AI5" s="1">
        <v>43135</v>
      </c>
    </row>
    <row r="6" spans="4:35" x14ac:dyDescent="0.3">
      <c r="D6" t="s">
        <v>8</v>
      </c>
      <c r="E6">
        <v>2100</v>
      </c>
      <c r="F6">
        <v>2100</v>
      </c>
      <c r="G6">
        <v>2100</v>
      </c>
      <c r="H6">
        <v>2100</v>
      </c>
      <c r="I6">
        <v>2100</v>
      </c>
      <c r="J6">
        <v>2050</v>
      </c>
      <c r="K6">
        <v>1900</v>
      </c>
      <c r="L6">
        <v>2065</v>
      </c>
      <c r="M6">
        <v>1700</v>
      </c>
      <c r="N6">
        <v>1900</v>
      </c>
      <c r="O6">
        <v>1690</v>
      </c>
      <c r="P6">
        <v>1587</v>
      </c>
      <c r="Q6">
        <v>1721</v>
      </c>
      <c r="R6">
        <v>1500</v>
      </c>
      <c r="S6">
        <v>2000</v>
      </c>
      <c r="T6">
        <v>1900</v>
      </c>
      <c r="U6">
        <v>1900</v>
      </c>
      <c r="V6">
        <v>1800</v>
      </c>
      <c r="W6">
        <v>1800</v>
      </c>
      <c r="X6">
        <v>1800</v>
      </c>
      <c r="Y6">
        <v>1800</v>
      </c>
      <c r="Z6">
        <v>1800</v>
      </c>
      <c r="AA6">
        <v>1800</v>
      </c>
      <c r="AB6">
        <v>1800</v>
      </c>
      <c r="AC6">
        <v>1800</v>
      </c>
      <c r="AD6">
        <v>1800</v>
      </c>
      <c r="AE6">
        <v>1800</v>
      </c>
      <c r="AF6">
        <v>1872</v>
      </c>
      <c r="AG6">
        <v>1800</v>
      </c>
      <c r="AH6">
        <v>1800</v>
      </c>
    </row>
    <row r="7" spans="4:35" x14ac:dyDescent="0.3">
      <c r="D7" t="s">
        <v>9</v>
      </c>
      <c r="E7">
        <v>150.80000000000001</v>
      </c>
      <c r="F7">
        <v>150.9</v>
      </c>
      <c r="G7">
        <v>149.6</v>
      </c>
      <c r="H7">
        <v>149.9</v>
      </c>
      <c r="I7">
        <v>150.5</v>
      </c>
      <c r="J7">
        <v>150.4</v>
      </c>
      <c r="K7">
        <v>150.4</v>
      </c>
      <c r="L7">
        <v>149.69999999999999</v>
      </c>
      <c r="M7">
        <v>149</v>
      </c>
      <c r="N7">
        <v>150</v>
      </c>
      <c r="O7">
        <v>148.5</v>
      </c>
      <c r="P7">
        <v>149.19999999999999</v>
      </c>
      <c r="Q7">
        <v>148.69999999999999</v>
      </c>
      <c r="R7">
        <v>149.19999999999999</v>
      </c>
      <c r="S7">
        <v>148.19999999999999</v>
      </c>
      <c r="T7">
        <v>148.69999999999999</v>
      </c>
      <c r="U7">
        <v>148</v>
      </c>
      <c r="V7">
        <v>148.69999999999999</v>
      </c>
      <c r="W7">
        <v>148.9</v>
      </c>
      <c r="X7">
        <v>148.80000000000001</v>
      </c>
      <c r="Y7">
        <v>147.69999999999999</v>
      </c>
      <c r="Z7">
        <v>147.69999999999999</v>
      </c>
      <c r="AA7">
        <v>146.80000000000001</v>
      </c>
      <c r="AB7">
        <v>146.80000000000001</v>
      </c>
      <c r="AC7">
        <v>147.1</v>
      </c>
      <c r="AD7">
        <v>147.4</v>
      </c>
      <c r="AE7">
        <v>147.4</v>
      </c>
      <c r="AF7">
        <v>147.19999999999999</v>
      </c>
      <c r="AG7">
        <v>147.19999999999999</v>
      </c>
      <c r="AH7">
        <v>146.30000000000001</v>
      </c>
      <c r="AI7">
        <v>146.9</v>
      </c>
    </row>
    <row r="8" spans="4:35" ht="201.6" x14ac:dyDescent="0.3">
      <c r="D8" s="2" t="s">
        <v>6</v>
      </c>
      <c r="E8">
        <f>(E6-(F7-E7)*3500)</f>
        <v>1750.00000000002</v>
      </c>
      <c r="F8">
        <f t="shared" ref="F8:AH8" si="0">(F6-(G7-F7)*3500)</f>
        <v>6650.00000000004</v>
      </c>
      <c r="G8">
        <f t="shared" si="0"/>
        <v>1049.9999999999602</v>
      </c>
      <c r="H8">
        <f t="shared" si="0"/>
        <v>2.0008883439004421E-11</v>
      </c>
      <c r="I8">
        <f t="shared" si="0"/>
        <v>2449.99999999998</v>
      </c>
      <c r="J8">
        <f t="shared" si="0"/>
        <v>2050</v>
      </c>
      <c r="K8">
        <f t="shared" si="0"/>
        <v>4350.00000000006</v>
      </c>
      <c r="L8">
        <f t="shared" si="0"/>
        <v>4514.99999999996</v>
      </c>
      <c r="M8">
        <f t="shared" si="0"/>
        <v>-1800</v>
      </c>
      <c r="N8">
        <f t="shared" si="0"/>
        <v>7150</v>
      </c>
      <c r="O8">
        <f t="shared" si="0"/>
        <v>-759.99999999995998</v>
      </c>
      <c r="P8">
        <f t="shared" si="0"/>
        <v>3337</v>
      </c>
      <c r="Q8">
        <f t="shared" si="0"/>
        <v>-29</v>
      </c>
      <c r="R8">
        <f t="shared" si="0"/>
        <v>5000</v>
      </c>
      <c r="S8">
        <f t="shared" si="0"/>
        <v>250</v>
      </c>
      <c r="T8">
        <f t="shared" si="0"/>
        <v>4349.99999999996</v>
      </c>
      <c r="U8">
        <f t="shared" si="0"/>
        <v>-549.99999999995998</v>
      </c>
      <c r="V8">
        <f t="shared" si="0"/>
        <v>1099.9999999999404</v>
      </c>
      <c r="W8">
        <f t="shared" si="0"/>
        <v>2149.99999999998</v>
      </c>
      <c r="X8">
        <f t="shared" si="0"/>
        <v>5650.00000000008</v>
      </c>
      <c r="Y8">
        <f t="shared" si="0"/>
        <v>1800</v>
      </c>
      <c r="Z8">
        <f t="shared" si="0"/>
        <v>4949.99999999992</v>
      </c>
      <c r="AA8">
        <f t="shared" si="0"/>
        <v>1800</v>
      </c>
      <c r="AB8">
        <f t="shared" si="0"/>
        <v>750.00000000005957</v>
      </c>
      <c r="AC8">
        <f t="shared" si="0"/>
        <v>749.99999999996021</v>
      </c>
      <c r="AD8">
        <f t="shared" si="0"/>
        <v>1800</v>
      </c>
      <c r="AE8">
        <f t="shared" si="0"/>
        <v>2500.0000000000596</v>
      </c>
      <c r="AF8">
        <f t="shared" si="0"/>
        <v>1872</v>
      </c>
      <c r="AG8">
        <f t="shared" si="0"/>
        <v>4949.99999999992</v>
      </c>
      <c r="AH8">
        <f t="shared" si="0"/>
        <v>-299.99999999997999</v>
      </c>
    </row>
    <row r="9" spans="4:35" ht="86.4" x14ac:dyDescent="0.3">
      <c r="D9" s="2" t="s">
        <v>10</v>
      </c>
      <c r="E9" s="3">
        <f>AVERAGE(E8:AH8)</f>
        <v>2317.8333333333339</v>
      </c>
      <c r="F9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previous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McNeil,Andrew</dc:creator>
  <cp:lastModifiedBy>McNeil,Andrew</cp:lastModifiedBy>
  <dcterms:created xsi:type="dcterms:W3CDTF">2017-10-07T12:34:43Z</dcterms:created>
  <dcterms:modified xsi:type="dcterms:W3CDTF">2018-02-25T16:17:38Z</dcterms:modified>
</cp:coreProperties>
</file>