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v/Downloads/RE__US_invert_status_MS/"/>
    </mc:Choice>
  </mc:AlternateContent>
  <xr:revisionPtr revIDLastSave="0" documentId="13_ncr:1_{CE1FCA27-9038-7049-8276-407AD339D8B7}" xr6:coauthVersionLast="46" xr6:coauthVersionMax="46" xr10:uidLastSave="{00000000-0000-0000-0000-000000000000}"/>
  <bookViews>
    <workbookView xWindow="0" yWindow="460" windowWidth="20500" windowHeight="15760" activeTab="1" xr2:uid="{00000000-000D-0000-FFFF-FFFF00000000}"/>
  </bookViews>
  <sheets>
    <sheet name="Global" sheetId="1" r:id="rId1"/>
    <sheet name="Regional div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B14" i="4"/>
  <c r="K14" i="4" s="1"/>
  <c r="K15" i="4" s="1"/>
  <c r="D14" i="4"/>
  <c r="E14" i="4"/>
  <c r="F14" i="4"/>
  <c r="K16" i="4"/>
  <c r="J14" i="1"/>
  <c r="K12" i="4"/>
  <c r="K13" i="4"/>
  <c r="C14" i="4"/>
  <c r="G14" i="4"/>
  <c r="H14" i="4"/>
  <c r="H15" i="4" s="1"/>
  <c r="I15" i="4" s="1"/>
  <c r="H12" i="4"/>
  <c r="H13" i="4"/>
  <c r="K11" i="4"/>
  <c r="K10" i="4"/>
  <c r="K9" i="4"/>
  <c r="K8" i="4"/>
  <c r="K7" i="4"/>
  <c r="K6" i="4"/>
  <c r="K5" i="4"/>
  <c r="K4" i="4"/>
  <c r="K3" i="4"/>
  <c r="K2" i="4"/>
  <c r="I13" i="4"/>
  <c r="I12" i="4"/>
  <c r="H11" i="4"/>
  <c r="I11" i="4" s="1"/>
  <c r="H10" i="4"/>
  <c r="I10" i="4" s="1"/>
  <c r="H9" i="4"/>
  <c r="I9" i="4"/>
  <c r="H8" i="4"/>
  <c r="I8" i="4"/>
  <c r="H7" i="4"/>
  <c r="I7" i="4"/>
  <c r="H6" i="4"/>
  <c r="I6" i="4"/>
  <c r="H5" i="4"/>
  <c r="I5" i="4"/>
  <c r="H4" i="4"/>
  <c r="I4" i="4"/>
  <c r="H3" i="4"/>
  <c r="I3" i="4"/>
  <c r="H2" i="4"/>
  <c r="I2" i="4"/>
  <c r="G15" i="4"/>
  <c r="F15" i="4"/>
  <c r="E15" i="4"/>
  <c r="D15" i="4"/>
  <c r="C15" i="4"/>
  <c r="B15" i="4"/>
  <c r="H16" i="4"/>
  <c r="M10" i="1"/>
  <c r="H15" i="1"/>
  <c r="J16" i="1" s="1"/>
  <c r="J10" i="1"/>
  <c r="J15" i="1"/>
  <c r="J13" i="1"/>
  <c r="D15" i="1"/>
  <c r="F16" i="1"/>
  <c r="F15" i="1"/>
  <c r="F13" i="1"/>
</calcChain>
</file>

<file path=xl/sharedStrings.xml><?xml version="1.0" encoding="utf-8"?>
<sst xmlns="http://schemas.openxmlformats.org/spreadsheetml/2006/main" count="103" uniqueCount="78">
  <si>
    <t>Mollusca</t>
  </si>
  <si>
    <t>Crustacea</t>
  </si>
  <si>
    <t>Taxon</t>
  </si>
  <si>
    <t>species</t>
  </si>
  <si>
    <t>Source</t>
  </si>
  <si>
    <t>US fauna</t>
  </si>
  <si>
    <t>Area</t>
  </si>
  <si>
    <t>USFW</t>
  </si>
  <si>
    <t>MarInv</t>
  </si>
  <si>
    <t>OBIS + iDigBio</t>
  </si>
  <si>
    <t>% in iDigBio</t>
  </si>
  <si>
    <t>% in OBIS</t>
  </si>
  <si>
    <t>CoL 2017</t>
  </si>
  <si>
    <t>WoRMS</t>
  </si>
  <si>
    <t>Appeltans</t>
  </si>
  <si>
    <t>Total diversity – unknown; lots of difference between micro and marcro; some estimate of coverage possible with metabarcoding…</t>
  </si>
  <si>
    <t>Described div – common names lists</t>
  </si>
  <si>
    <t>Digitized specimen div – iDigBio</t>
  </si>
  <si>
    <t>Other online records – OBIS, GBIF</t>
  </si>
  <si>
    <t>Undigitized specimen div</t>
  </si>
  <si>
    <t>Barcoded div</t>
  </si>
  <si>
    <t>Undescribed div</t>
  </si>
  <si>
    <t>Local dive – survey and barcode lagoon, esp selected taxa</t>
  </si>
  <si>
    <t>Bryozoa – cyphonautes vs others…  benthic vs larvae…</t>
  </si>
  <si>
    <t>Compare against single effort – ARMS macrofauna</t>
  </si>
  <si>
    <t>Compare against metabarcode data</t>
  </si>
  <si>
    <t>Malacolog</t>
  </si>
  <si>
    <t>GOM checklist</t>
  </si>
  <si>
    <t>ANIMALS</t>
  </si>
  <si>
    <t>% animal</t>
  </si>
  <si>
    <t>VERTEBRATES</t>
  </si>
  <si>
    <t>INVERTEBRATES</t>
  </si>
  <si>
    <t>% invert</t>
  </si>
  <si>
    <t>% invert among animals</t>
  </si>
  <si>
    <t>ALL</t>
  </si>
  <si>
    <t>WoRMS 20180409</t>
  </si>
  <si>
    <t>% marInv</t>
  </si>
  <si>
    <t>+ in iDigBio w/o coordinates</t>
  </si>
  <si>
    <t>63.0% of species are represented by  &lt;10 records, and 79.1% by  &lt;30 records based on the combined records in iDigBio and OBIS. 22.5% of the species known from single record</t>
  </si>
  <si>
    <t>NEP</t>
  </si>
  <si>
    <t>GOM</t>
  </si>
  <si>
    <t>OBIS&amp;iDigBio</t>
  </si>
  <si>
    <t>OBIS</t>
  </si>
  <si>
    <t>iDigBio</t>
  </si>
  <si>
    <t>checklist</t>
  </si>
  <si>
    <t>total</t>
  </si>
  <si>
    <t>records</t>
  </si>
  <si>
    <t>source</t>
  </si>
  <si>
    <t>NE Atlantic shelf</t>
  </si>
  <si>
    <t>Porifera</t>
  </si>
  <si>
    <t>Cnidaria</t>
  </si>
  <si>
    <t>Platyhelminthes</t>
  </si>
  <si>
    <t>Annelida</t>
  </si>
  <si>
    <t>Bryozoa</t>
  </si>
  <si>
    <t>Echinodermata</t>
  </si>
  <si>
    <t>Urochordata</t>
  </si>
  <si>
    <t>other invert</t>
  </si>
  <si>
    <t>Fish</t>
  </si>
  <si>
    <t>Other vert</t>
  </si>
  <si>
    <t>Metazoa</t>
  </si>
  <si>
    <t>All marine</t>
  </si>
  <si>
    <t>SE Atlantic shelf</t>
  </si>
  <si>
    <t>CA current</t>
  </si>
  <si>
    <t>High arctic</t>
  </si>
  <si>
    <t>HI &amp; Pacific Ids</t>
  </si>
  <si>
    <t>Sum</t>
  </si>
  <si>
    <t>Proportion of IZ</t>
  </si>
  <si>
    <t>Data from Fautin et al 2010 Table 1</t>
  </si>
  <si>
    <t>Global continental US fauna rough estimate: B+D+E+F</t>
  </si>
  <si>
    <t>Total</t>
  </si>
  <si>
    <t>Arthropoda</t>
  </si>
  <si>
    <t>Francois' US checklist</t>
  </si>
  <si>
    <t>spp</t>
  </si>
  <si>
    <t>%</t>
  </si>
  <si>
    <t>% vert  of all</t>
  </si>
  <si>
    <t>record/sp</t>
  </si>
  <si>
    <t>arthropods</t>
  </si>
  <si>
    <t>mollusks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</si>
</sst>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8"/>
      <color rgb="FF000000"/>
      <name val="Verdana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left" vertical="center" indent="2"/>
    </xf>
    <xf numFmtId="0" fontId="6" fillId="0" borderId="0" xfId="0" applyFont="1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18.33203125" customWidth="1"/>
    <col min="2" max="2" width="12.5" customWidth="1"/>
    <col min="7" max="7" width="19" customWidth="1"/>
  </cols>
  <sheetData>
    <row r="1" spans="1:13" x14ac:dyDescent="0.2">
      <c r="A1" t="s">
        <v>2</v>
      </c>
      <c r="B1" t="s">
        <v>3</v>
      </c>
      <c r="C1" t="s">
        <v>6</v>
      </c>
      <c r="D1" t="s">
        <v>4</v>
      </c>
      <c r="E1" t="s">
        <v>10</v>
      </c>
      <c r="F1" t="s">
        <v>11</v>
      </c>
      <c r="G1" s="6" t="s">
        <v>37</v>
      </c>
    </row>
    <row r="2" spans="1:13" ht="16" x14ac:dyDescent="0.2">
      <c r="A2" t="s">
        <v>0</v>
      </c>
      <c r="B2">
        <v>3468</v>
      </c>
      <c r="C2" t="s">
        <v>5</v>
      </c>
      <c r="D2" t="s">
        <v>7</v>
      </c>
      <c r="E2">
        <v>62.3</v>
      </c>
      <c r="F2">
        <v>62.1</v>
      </c>
      <c r="J2" s="2"/>
    </row>
    <row r="3" spans="1:13" x14ac:dyDescent="0.2">
      <c r="A3" t="s">
        <v>1</v>
      </c>
      <c r="B3">
        <v>5139</v>
      </c>
      <c r="C3" t="s">
        <v>5</v>
      </c>
      <c r="D3" t="s">
        <v>7</v>
      </c>
      <c r="E3">
        <v>48</v>
      </c>
      <c r="F3">
        <v>57.6</v>
      </c>
    </row>
    <row r="5" spans="1:13" x14ac:dyDescent="0.2">
      <c r="B5" t="s">
        <v>3</v>
      </c>
      <c r="C5" t="s">
        <v>47</v>
      </c>
      <c r="D5" t="s">
        <v>46</v>
      </c>
      <c r="F5" t="s">
        <v>75</v>
      </c>
    </row>
    <row r="6" spans="1:13" ht="16" x14ac:dyDescent="0.2">
      <c r="A6" t="s">
        <v>8</v>
      </c>
      <c r="B6" s="2">
        <v>17296</v>
      </c>
      <c r="C6" t="s">
        <v>9</v>
      </c>
      <c r="D6" s="1">
        <f>D7+D8</f>
        <v>1610961</v>
      </c>
      <c r="F6" s="1">
        <f>D6/B6</f>
        <v>93.140668362627196</v>
      </c>
    </row>
    <row r="7" spans="1:13" x14ac:dyDescent="0.2">
      <c r="A7" t="s">
        <v>8</v>
      </c>
      <c r="B7" s="1">
        <v>12927</v>
      </c>
      <c r="C7" t="s">
        <v>43</v>
      </c>
      <c r="D7" s="1">
        <v>257100</v>
      </c>
    </row>
    <row r="8" spans="1:13" x14ac:dyDescent="0.2">
      <c r="A8" t="s">
        <v>8</v>
      </c>
      <c r="B8" s="1">
        <v>14907</v>
      </c>
      <c r="C8" t="s">
        <v>42</v>
      </c>
      <c r="D8" s="1">
        <v>1353861</v>
      </c>
    </row>
    <row r="9" spans="1:13" x14ac:dyDescent="0.2">
      <c r="D9" s="1"/>
    </row>
    <row r="10" spans="1:13" ht="16" x14ac:dyDescent="0.2">
      <c r="A10" t="s">
        <v>12</v>
      </c>
      <c r="B10" s="3">
        <v>1664506</v>
      </c>
      <c r="H10" s="3">
        <v>1664506</v>
      </c>
      <c r="I10" t="s">
        <v>36</v>
      </c>
      <c r="J10">
        <f>H15/H10*100</f>
        <v>10.970522184960583</v>
      </c>
      <c r="L10" s="2">
        <v>3137</v>
      </c>
      <c r="M10">
        <f>L10/0.033</f>
        <v>95060.606060606049</v>
      </c>
    </row>
    <row r="11" spans="1:13" x14ac:dyDescent="0.2">
      <c r="A11" t="s">
        <v>13</v>
      </c>
    </row>
    <row r="12" spans="1:13" x14ac:dyDescent="0.2">
      <c r="A12" t="s">
        <v>14</v>
      </c>
      <c r="B12" t="s">
        <v>34</v>
      </c>
      <c r="D12">
        <v>237040</v>
      </c>
      <c r="G12" t="s">
        <v>35</v>
      </c>
      <c r="H12" s="5">
        <v>241908</v>
      </c>
    </row>
    <row r="13" spans="1:13" x14ac:dyDescent="0.2">
      <c r="A13" t="s">
        <v>14</v>
      </c>
      <c r="B13" t="s">
        <v>28</v>
      </c>
      <c r="D13">
        <v>212400</v>
      </c>
      <c r="E13" t="s">
        <v>29</v>
      </c>
      <c r="F13">
        <f>D13/D12*100</f>
        <v>89.605129935875809</v>
      </c>
      <c r="G13" t="s">
        <v>35</v>
      </c>
      <c r="H13" s="5">
        <v>202404</v>
      </c>
      <c r="I13" t="s">
        <v>29</v>
      </c>
      <c r="J13">
        <f>H13/H12*100</f>
        <v>83.669824892107741</v>
      </c>
    </row>
    <row r="14" spans="1:13" x14ac:dyDescent="0.2">
      <c r="A14" t="s">
        <v>14</v>
      </c>
      <c r="B14" t="s">
        <v>30</v>
      </c>
      <c r="D14">
        <v>17978</v>
      </c>
      <c r="G14" t="s">
        <v>35</v>
      </c>
      <c r="H14">
        <v>19799</v>
      </c>
      <c r="I14" t="s">
        <v>74</v>
      </c>
      <c r="J14">
        <f>H14/H12*100</f>
        <v>8.1845164277328575</v>
      </c>
    </row>
    <row r="15" spans="1:13" x14ac:dyDescent="0.2">
      <c r="A15" t="s">
        <v>14</v>
      </c>
      <c r="B15" t="s">
        <v>31</v>
      </c>
      <c r="D15">
        <f>D13-D14</f>
        <v>194422</v>
      </c>
      <c r="E15" t="s">
        <v>32</v>
      </c>
      <c r="F15">
        <f>D15/D13*100</f>
        <v>91.535781544256125</v>
      </c>
      <c r="G15" t="s">
        <v>35</v>
      </c>
      <c r="H15">
        <f>H13-H14</f>
        <v>182605</v>
      </c>
      <c r="I15" t="s">
        <v>32</v>
      </c>
      <c r="J15">
        <f>H15/H13*100</f>
        <v>90.21807869409696</v>
      </c>
    </row>
    <row r="16" spans="1:13" x14ac:dyDescent="0.2">
      <c r="A16" t="s">
        <v>14</v>
      </c>
      <c r="E16" t="s">
        <v>33</v>
      </c>
      <c r="F16">
        <f>D15/D12*100</f>
        <v>82.020755990550114</v>
      </c>
      <c r="G16" t="s">
        <v>35</v>
      </c>
      <c r="I16" t="s">
        <v>33</v>
      </c>
      <c r="J16">
        <f>H15/H12*100</f>
        <v>75.485308464374896</v>
      </c>
    </row>
    <row r="19" spans="1:6" x14ac:dyDescent="0.2">
      <c r="B19" t="s">
        <v>44</v>
      </c>
      <c r="C19" t="s">
        <v>41</v>
      </c>
      <c r="D19" t="s">
        <v>42</v>
      </c>
      <c r="E19" t="s">
        <v>43</v>
      </c>
      <c r="F19" t="s">
        <v>45</v>
      </c>
    </row>
    <row r="20" spans="1:6" x14ac:dyDescent="0.2">
      <c r="A20" t="s">
        <v>40</v>
      </c>
      <c r="B20">
        <v>8294</v>
      </c>
      <c r="C20">
        <v>11394</v>
      </c>
      <c r="D20">
        <v>9954</v>
      </c>
      <c r="E20">
        <v>7527</v>
      </c>
      <c r="F20">
        <v>11466</v>
      </c>
    </row>
    <row r="21" spans="1:6" x14ac:dyDescent="0.2">
      <c r="A21" t="s">
        <v>39</v>
      </c>
      <c r="B21">
        <v>2703</v>
      </c>
      <c r="C21">
        <v>2194</v>
      </c>
      <c r="D21">
        <v>1900</v>
      </c>
      <c r="E21">
        <v>1219</v>
      </c>
      <c r="F21">
        <v>3531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workbookViewId="0">
      <selection activeCell="L17" sqref="L17"/>
    </sheetView>
  </sheetViews>
  <sheetFormatPr baseColWidth="10" defaultColWidth="8.83203125" defaultRowHeight="15" x14ac:dyDescent="0.2"/>
  <cols>
    <col min="7" max="7" width="14.33203125" customWidth="1"/>
  </cols>
  <sheetData>
    <row r="1" spans="1:16" s="8" customFormat="1" x14ac:dyDescent="0.2">
      <c r="A1" s="8" t="s">
        <v>2</v>
      </c>
      <c r="B1" s="8" t="s">
        <v>48</v>
      </c>
      <c r="C1" s="8" t="s">
        <v>61</v>
      </c>
      <c r="D1" s="8" t="s">
        <v>40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K1" s="8" t="s">
        <v>68</v>
      </c>
    </row>
    <row r="2" spans="1:16" x14ac:dyDescent="0.2">
      <c r="A2" t="s">
        <v>49</v>
      </c>
      <c r="B2">
        <v>36</v>
      </c>
      <c r="C2">
        <v>111</v>
      </c>
      <c r="D2">
        <v>339</v>
      </c>
      <c r="E2">
        <v>134</v>
      </c>
      <c r="F2">
        <v>163</v>
      </c>
      <c r="G2">
        <v>144</v>
      </c>
      <c r="H2">
        <f>SUM(B2:G2)</f>
        <v>927</v>
      </c>
      <c r="I2">
        <f>H2/31441*100</f>
        <v>2.9483795044686874</v>
      </c>
      <c r="K2">
        <f>B2+D2+E2+F2</f>
        <v>672</v>
      </c>
    </row>
    <row r="3" spans="1:16" x14ac:dyDescent="0.2">
      <c r="A3" t="s">
        <v>50</v>
      </c>
      <c r="B3">
        <v>212</v>
      </c>
      <c r="C3">
        <v>362</v>
      </c>
      <c r="D3">
        <v>792</v>
      </c>
      <c r="E3">
        <v>400</v>
      </c>
      <c r="F3">
        <v>227</v>
      </c>
      <c r="G3">
        <v>460</v>
      </c>
      <c r="H3">
        <f t="shared" ref="H3:H16" si="0">SUM(B3:G3)</f>
        <v>2453</v>
      </c>
      <c r="I3">
        <f t="shared" ref="I3:I13" si="1">H3/31441*100</f>
        <v>7.8019146973696758</v>
      </c>
      <c r="K3">
        <f t="shared" ref="K3:K14" si="2">B3+D3+E3+F3</f>
        <v>1631</v>
      </c>
    </row>
    <row r="4" spans="1:16" x14ac:dyDescent="0.2">
      <c r="A4" t="s">
        <v>51</v>
      </c>
      <c r="B4">
        <v>77</v>
      </c>
      <c r="D4">
        <v>705</v>
      </c>
      <c r="E4">
        <v>1389</v>
      </c>
      <c r="F4">
        <v>134</v>
      </c>
      <c r="G4">
        <v>676</v>
      </c>
      <c r="H4">
        <f t="shared" si="0"/>
        <v>2981</v>
      </c>
      <c r="I4">
        <f t="shared" si="1"/>
        <v>9.4812505963550766</v>
      </c>
      <c r="K4">
        <f t="shared" si="2"/>
        <v>2305</v>
      </c>
      <c r="N4" t="s">
        <v>71</v>
      </c>
      <c r="O4" t="s">
        <v>72</v>
      </c>
      <c r="P4" t="s">
        <v>73</v>
      </c>
    </row>
    <row r="5" spans="1:16" x14ac:dyDescent="0.2">
      <c r="A5" t="s">
        <v>0</v>
      </c>
      <c r="B5">
        <v>868</v>
      </c>
      <c r="C5">
        <v>698</v>
      </c>
      <c r="D5">
        <v>2455</v>
      </c>
      <c r="E5">
        <v>663</v>
      </c>
      <c r="F5">
        <v>488</v>
      </c>
      <c r="G5">
        <v>1345</v>
      </c>
      <c r="H5">
        <f t="shared" si="0"/>
        <v>6517</v>
      </c>
      <c r="I5">
        <f t="shared" si="1"/>
        <v>20.727712222893675</v>
      </c>
      <c r="K5">
        <f t="shared" si="2"/>
        <v>4474</v>
      </c>
      <c r="N5" t="s">
        <v>69</v>
      </c>
      <c r="O5">
        <v>16580</v>
      </c>
    </row>
    <row r="6" spans="1:16" x14ac:dyDescent="0.2">
      <c r="A6" t="s">
        <v>52</v>
      </c>
      <c r="B6">
        <v>689</v>
      </c>
      <c r="C6">
        <v>400</v>
      </c>
      <c r="D6">
        <v>866</v>
      </c>
      <c r="E6">
        <v>830</v>
      </c>
      <c r="F6">
        <v>533</v>
      </c>
      <c r="G6">
        <v>343</v>
      </c>
      <c r="H6">
        <f t="shared" si="0"/>
        <v>3661</v>
      </c>
      <c r="I6">
        <f t="shared" si="1"/>
        <v>11.644031678381731</v>
      </c>
      <c r="K6">
        <f t="shared" si="2"/>
        <v>2918</v>
      </c>
      <c r="N6" t="s">
        <v>52</v>
      </c>
      <c r="O6">
        <v>2387</v>
      </c>
      <c r="P6">
        <v>0.14396863691194209</v>
      </c>
    </row>
    <row r="7" spans="1:16" x14ac:dyDescent="0.2">
      <c r="A7" t="s">
        <v>1</v>
      </c>
      <c r="B7">
        <v>810</v>
      </c>
      <c r="C7">
        <v>696</v>
      </c>
      <c r="D7">
        <v>2579</v>
      </c>
      <c r="E7">
        <v>2680</v>
      </c>
      <c r="F7">
        <v>1525</v>
      </c>
      <c r="G7">
        <v>1325</v>
      </c>
      <c r="H7">
        <f t="shared" si="0"/>
        <v>9615</v>
      </c>
      <c r="I7">
        <f t="shared" si="1"/>
        <v>30.581088387773924</v>
      </c>
      <c r="K7">
        <f t="shared" si="2"/>
        <v>7594</v>
      </c>
      <c r="N7" t="s">
        <v>70</v>
      </c>
      <c r="O7">
        <v>4844</v>
      </c>
      <c r="P7">
        <v>0.29215922798552474</v>
      </c>
    </row>
    <row r="8" spans="1:16" x14ac:dyDescent="0.2">
      <c r="A8" t="s">
        <v>53</v>
      </c>
      <c r="B8">
        <v>138</v>
      </c>
      <c r="C8">
        <v>91</v>
      </c>
      <c r="D8">
        <v>266</v>
      </c>
      <c r="E8">
        <v>150</v>
      </c>
      <c r="F8">
        <v>331</v>
      </c>
      <c r="G8">
        <v>168</v>
      </c>
      <c r="H8">
        <f t="shared" si="0"/>
        <v>1144</v>
      </c>
      <c r="I8">
        <f t="shared" si="1"/>
        <v>3.6385611144683692</v>
      </c>
      <c r="K8">
        <f t="shared" si="2"/>
        <v>885</v>
      </c>
      <c r="N8" t="s">
        <v>0</v>
      </c>
      <c r="O8">
        <v>4462</v>
      </c>
      <c r="P8">
        <v>0.26911942098914354</v>
      </c>
    </row>
    <row r="9" spans="1:16" x14ac:dyDescent="0.2">
      <c r="A9" t="s">
        <v>54</v>
      </c>
      <c r="B9">
        <v>138</v>
      </c>
      <c r="D9">
        <v>522</v>
      </c>
      <c r="E9">
        <v>290</v>
      </c>
      <c r="F9">
        <v>151</v>
      </c>
      <c r="G9">
        <v>309</v>
      </c>
      <c r="H9">
        <f t="shared" si="0"/>
        <v>1410</v>
      </c>
      <c r="I9">
        <f t="shared" si="1"/>
        <v>4.4845901847905605</v>
      </c>
      <c r="K9">
        <f t="shared" si="2"/>
        <v>1101</v>
      </c>
    </row>
    <row r="10" spans="1:16" x14ac:dyDescent="0.2">
      <c r="A10" t="s">
        <v>55</v>
      </c>
      <c r="B10">
        <v>44</v>
      </c>
      <c r="C10">
        <v>35</v>
      </c>
      <c r="D10">
        <v>102</v>
      </c>
      <c r="E10">
        <v>62</v>
      </c>
      <c r="F10">
        <v>64</v>
      </c>
      <c r="G10">
        <v>102</v>
      </c>
      <c r="H10">
        <f t="shared" si="0"/>
        <v>409</v>
      </c>
      <c r="I10">
        <f t="shared" si="1"/>
        <v>1.3008492096307369</v>
      </c>
      <c r="K10">
        <f t="shared" si="2"/>
        <v>272</v>
      </c>
    </row>
    <row r="11" spans="1:16" x14ac:dyDescent="0.2">
      <c r="A11" t="s">
        <v>56</v>
      </c>
      <c r="B11">
        <v>173</v>
      </c>
      <c r="C11">
        <v>41</v>
      </c>
      <c r="D11">
        <v>549</v>
      </c>
      <c r="E11">
        <v>733</v>
      </c>
      <c r="F11">
        <v>600</v>
      </c>
      <c r="G11">
        <v>228</v>
      </c>
      <c r="H11">
        <f t="shared" si="0"/>
        <v>2324</v>
      </c>
      <c r="I11">
        <f t="shared" si="1"/>
        <v>7.3916224038675624</v>
      </c>
      <c r="K11">
        <f t="shared" si="2"/>
        <v>2055</v>
      </c>
    </row>
    <row r="12" spans="1:16" x14ac:dyDescent="0.2">
      <c r="A12" t="s">
        <v>57</v>
      </c>
      <c r="B12">
        <v>954</v>
      </c>
      <c r="C12">
        <v>1200</v>
      </c>
      <c r="D12">
        <v>1541</v>
      </c>
      <c r="E12">
        <v>909</v>
      </c>
      <c r="F12">
        <v>415</v>
      </c>
      <c r="G12">
        <v>1214</v>
      </c>
      <c r="H12">
        <f t="shared" si="0"/>
        <v>6233</v>
      </c>
      <c r="I12">
        <f t="shared" si="1"/>
        <v>19.824433065106074</v>
      </c>
      <c r="K12">
        <f t="shared" si="2"/>
        <v>3819</v>
      </c>
    </row>
    <row r="13" spans="1:16" x14ac:dyDescent="0.2">
      <c r="A13" t="s">
        <v>58</v>
      </c>
      <c r="B13">
        <v>220</v>
      </c>
      <c r="C13">
        <v>100</v>
      </c>
      <c r="D13">
        <v>434</v>
      </c>
      <c r="E13">
        <v>134</v>
      </c>
      <c r="F13">
        <v>98</v>
      </c>
      <c r="G13">
        <v>81</v>
      </c>
      <c r="H13">
        <f t="shared" si="0"/>
        <v>1067</v>
      </c>
      <c r="I13">
        <f t="shared" si="1"/>
        <v>3.3936579625329983</v>
      </c>
      <c r="K13">
        <f t="shared" si="2"/>
        <v>886</v>
      </c>
    </row>
    <row r="14" spans="1:16" x14ac:dyDescent="0.2">
      <c r="A14" t="s">
        <v>59</v>
      </c>
      <c r="B14">
        <f t="shared" ref="B14:G14" si="3">SUM(B2:B13)</f>
        <v>4359</v>
      </c>
      <c r="C14">
        <f t="shared" si="3"/>
        <v>3734</v>
      </c>
      <c r="D14">
        <f t="shared" si="3"/>
        <v>11150</v>
      </c>
      <c r="E14">
        <f t="shared" si="3"/>
        <v>8374</v>
      </c>
      <c r="F14">
        <f t="shared" si="3"/>
        <v>4729</v>
      </c>
      <c r="G14">
        <f t="shared" si="3"/>
        <v>6395</v>
      </c>
      <c r="H14">
        <f t="shared" si="0"/>
        <v>38741</v>
      </c>
      <c r="K14">
        <f t="shared" si="2"/>
        <v>28612</v>
      </c>
    </row>
    <row r="15" spans="1:16" s="7" customFormat="1" x14ac:dyDescent="0.2">
      <c r="A15" s="7" t="s">
        <v>8</v>
      </c>
      <c r="B15" s="7">
        <f>B14-B12-B13</f>
        <v>3185</v>
      </c>
      <c r="C15" s="7">
        <f t="shared" ref="C15:H15" si="4">C14-C12-C13</f>
        <v>2434</v>
      </c>
      <c r="D15" s="7">
        <f t="shared" si="4"/>
        <v>9175</v>
      </c>
      <c r="E15" s="7">
        <f t="shared" si="4"/>
        <v>7331</v>
      </c>
      <c r="F15" s="7">
        <f t="shared" si="4"/>
        <v>4216</v>
      </c>
      <c r="G15" s="7">
        <f t="shared" si="4"/>
        <v>5100</v>
      </c>
      <c r="H15" s="7">
        <f t="shared" si="4"/>
        <v>31441</v>
      </c>
      <c r="I15" s="7">
        <f>H15/31441*100</f>
        <v>100</v>
      </c>
      <c r="K15" s="7">
        <f t="shared" ref="K15" si="5">K14-K12-K13</f>
        <v>23907</v>
      </c>
    </row>
    <row r="16" spans="1:16" x14ac:dyDescent="0.2">
      <c r="A16" t="s">
        <v>60</v>
      </c>
      <c r="B16">
        <v>5042</v>
      </c>
      <c r="C16">
        <v>4277</v>
      </c>
      <c r="D16">
        <v>15419</v>
      </c>
      <c r="E16">
        <v>10160</v>
      </c>
      <c r="F16">
        <v>5925</v>
      </c>
      <c r="G16">
        <v>8427</v>
      </c>
      <c r="H16">
        <f t="shared" si="0"/>
        <v>49250</v>
      </c>
      <c r="K16">
        <f t="shared" ref="K16" si="6">B16+D16+E16+F16</f>
        <v>36546</v>
      </c>
    </row>
    <row r="18" spans="1:1" x14ac:dyDescent="0.2">
      <c r="A18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sqref="A1:A14"/>
    </sheetView>
  </sheetViews>
  <sheetFormatPr baseColWidth="10" defaultColWidth="8.83203125" defaultRowHeight="15" x14ac:dyDescent="0.2"/>
  <sheetData>
    <row r="1" spans="1:1" x14ac:dyDescent="0.2">
      <c r="A1" s="4" t="s">
        <v>15</v>
      </c>
    </row>
    <row r="2" spans="1:1" x14ac:dyDescent="0.2">
      <c r="A2" s="4" t="s">
        <v>16</v>
      </c>
    </row>
    <row r="3" spans="1:1" x14ac:dyDescent="0.2">
      <c r="A3" s="4" t="s">
        <v>17</v>
      </c>
    </row>
    <row r="4" spans="1:1" x14ac:dyDescent="0.2">
      <c r="A4" s="4" t="s">
        <v>18</v>
      </c>
    </row>
    <row r="5" spans="1:1" x14ac:dyDescent="0.2">
      <c r="A5" s="4" t="s">
        <v>19</v>
      </c>
    </row>
    <row r="6" spans="1:1" x14ac:dyDescent="0.2">
      <c r="A6" s="4" t="s">
        <v>20</v>
      </c>
    </row>
    <row r="7" spans="1:1" x14ac:dyDescent="0.2">
      <c r="A7" s="4" t="s">
        <v>21</v>
      </c>
    </row>
    <row r="8" spans="1:1" x14ac:dyDescent="0.2">
      <c r="A8" s="4" t="s">
        <v>22</v>
      </c>
    </row>
    <row r="9" spans="1:1" x14ac:dyDescent="0.2">
      <c r="A9" s="4" t="s">
        <v>23</v>
      </c>
    </row>
    <row r="10" spans="1:1" x14ac:dyDescent="0.2">
      <c r="A10" s="4" t="s">
        <v>24</v>
      </c>
    </row>
    <row r="11" spans="1:1" x14ac:dyDescent="0.2">
      <c r="A11" s="4" t="s">
        <v>25</v>
      </c>
    </row>
    <row r="12" spans="1:1" x14ac:dyDescent="0.2">
      <c r="A12" s="4"/>
    </row>
    <row r="13" spans="1:1" x14ac:dyDescent="0.2">
      <c r="A13" s="4" t="s">
        <v>26</v>
      </c>
    </row>
    <row r="14" spans="1:1" x14ac:dyDescent="0.2">
      <c r="A14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4" x14ac:dyDescent="0.2">
      <c r="A1" t="s">
        <v>38</v>
      </c>
    </row>
    <row r="6" spans="1:4" x14ac:dyDescent="0.2">
      <c r="A6">
        <v>17296</v>
      </c>
    </row>
    <row r="7" spans="1:4" x14ac:dyDescent="0.2">
      <c r="A7">
        <v>9637</v>
      </c>
    </row>
    <row r="8" spans="1:4" x14ac:dyDescent="0.2">
      <c r="A8">
        <v>5056</v>
      </c>
      <c r="B8" t="s">
        <v>76</v>
      </c>
      <c r="D8">
        <v>5139</v>
      </c>
    </row>
    <row r="9" spans="1:4" x14ac:dyDescent="0.2">
      <c r="A9">
        <v>4571</v>
      </c>
      <c r="B9" t="s">
        <v>77</v>
      </c>
      <c r="D9">
        <v>3468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Regional div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Paulay,Gustav</dc:creator>
  <cp:lastModifiedBy>Microsoft Office User</cp:lastModifiedBy>
  <dcterms:created xsi:type="dcterms:W3CDTF">2018-04-08T23:32:24Z</dcterms:created>
  <dcterms:modified xsi:type="dcterms:W3CDTF">2021-03-12T16:25:59Z</dcterms:modified>
</cp:coreProperties>
</file>