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105" windowWidth="14805" windowHeight="8010"/>
  </bookViews>
  <sheets>
    <sheet name="notes" sheetId="1" r:id="rId1"/>
    <sheet name="original data" sheetId="4" r:id="rId2"/>
    <sheet name="design matrices" sheetId="6" r:id="rId3"/>
    <sheet name="hand recalculation" sheetId="7" r:id="rId4"/>
    <sheet name="hand recalculation II" sheetId="11" r:id="rId5"/>
    <sheet name="overview" sheetId="12" r:id="rId6"/>
    <sheet name="Sheet2" sheetId="14" r:id="rId7"/>
  </sheets>
  <definedNames>
    <definedName name="_xlnm._FilterDatabase" localSheetId="2" hidden="1">'design matrices'!$A$2:$W$22</definedName>
  </definedNames>
  <calcPr calcId="145621"/>
</workbook>
</file>

<file path=xl/calcChain.xml><?xml version="1.0" encoding="utf-8"?>
<calcChain xmlns="http://schemas.openxmlformats.org/spreadsheetml/2006/main">
  <c r="F8" i="7" l="1"/>
  <c r="F7" i="7"/>
  <c r="F6" i="7"/>
  <c r="F4" i="7"/>
  <c r="F9" i="7" s="1"/>
  <c r="D4" i="7"/>
  <c r="F12" i="7" s="1"/>
  <c r="B4" i="7"/>
  <c r="F11" i="7" s="1"/>
  <c r="N6" i="7"/>
  <c r="N7" i="7"/>
  <c r="F10" i="7" l="1"/>
  <c r="B29" i="7"/>
  <c r="G25" i="11" l="1"/>
  <c r="G24" i="11"/>
  <c r="E35" i="11"/>
  <c r="E25" i="11"/>
  <c r="E31" i="11"/>
  <c r="E28" i="11"/>
  <c r="F24" i="11" s="1"/>
  <c r="E21" i="11"/>
  <c r="E18" i="11"/>
  <c r="F25" i="11" s="1"/>
  <c r="F4" i="11" l="1"/>
  <c r="F5" i="11" l="1"/>
  <c r="H5" i="11"/>
  <c r="G5" i="11"/>
  <c r="H4" i="11"/>
  <c r="G4" i="11"/>
  <c r="B10" i="11"/>
  <c r="D10" i="11"/>
  <c r="C10" i="11"/>
  <c r="N4" i="7" l="1"/>
  <c r="L4" i="7"/>
  <c r="J4" i="7"/>
  <c r="J30" i="7"/>
  <c r="J29" i="7"/>
  <c r="J28" i="7"/>
  <c r="J27" i="7"/>
  <c r="J26" i="7"/>
  <c r="N12" i="7" l="1"/>
  <c r="N10" i="7"/>
  <c r="N8" i="7"/>
  <c r="N11" i="7"/>
  <c r="N9" i="7"/>
  <c r="B30" i="7"/>
  <c r="B28" i="7"/>
  <c r="B27" i="7"/>
  <c r="B26" i="7"/>
</calcChain>
</file>

<file path=xl/sharedStrings.xml><?xml version="1.0" encoding="utf-8"?>
<sst xmlns="http://schemas.openxmlformats.org/spreadsheetml/2006/main" count="1237" uniqueCount="736">
  <si>
    <t>* The design matrix should include an intercept term</t>
  </si>
  <si>
    <t>* The `coef` argument should include all the coefficients except the intercept. Note the `:` in the `coef =` argument in following command `edgeR::glmQLFTest(..., coef = 2:3)`</t>
  </si>
  <si>
    <t xml:space="preserve"> * the predictor variable should be put last in the formula, while the variables to be adjusted for should procede it. That way, the later coefficients will correspond to the contrasts between the levels of the  predictor variable. </t>
  </si>
  <si>
    <t>Other syntax rules:</t>
  </si>
  <si>
    <t>* Group-means parametrization: the `0+` in the model formula is an instruction not to include an intercept column and instead to include a separate column for each group. Thus, a separate mean is calculated for each group.</t>
  </si>
  <si>
    <t>* glmLRT() allows you to specify the contrast to be tested in two ways.</t>
  </si>
  <si>
    <t xml:space="preserve">If the contrast happens to correspond to a column of your design matrix [as is the case for treatment-contrast parametrization], then the contrast is one of the original coefficients [aka design column] and you can just specify which one using the `coef=` argument.  </t>
  </si>
  <si>
    <t xml:space="preserve">specify any contrast, using a numerical vector of the same length as the number of coefficients [ie design columns]. </t>
  </si>
  <si>
    <t>* when using `contrast=` argument under the group-means parametrization, you can use either a numerical vector as already mentioned, or the names of the levels given in the design matrix. For example, using the numerical vector as follows would compare C to the average of A and B.</t>
  </si>
  <si>
    <t>qlf &lt;- glmQLFTest(fit, contrast=c(-0.5,-0.5,1))</t>
  </si>
  <si>
    <t xml:space="preserve">Alternatively, this same contrast could have been specified by </t>
  </si>
  <si>
    <t>my.contrast &lt;- makeContrasts(C-(A+B)/2, levels=design)</t>
  </si>
  <si>
    <t>qlf &lt;- glmQLFTest(fit, contrast=my.contrast)</t>
  </si>
  <si>
    <t xml:space="preserve">* when treatment-contrast parametrization, one can find genes that are DE between any of the groups by specifying multiple coefficients to glmQLFTest or glmLRT, without specifying before-hand which groups might be different. This is analogous to a one-way ANOVA test. For example, </t>
  </si>
  <si>
    <t>`glmQLFTest(fit, coef=2:3)`</t>
  </si>
  <si>
    <t>* Nested interaction formulas:</t>
  </si>
  <si>
    <t>design &lt;- model.matrix(~Treat + Treat:Time, data=targets)</t>
  </si>
  <si>
    <t>fit &lt;- glmQLFit(y, design)</t>
  </si>
  <si>
    <t>The meaning of this formula is to consider all the levels of time for each treatment drug</t>
  </si>
  <si>
    <t>separately. The second term is a nested interaction, the interaction of Time within Treat.</t>
  </si>
  <si>
    <t>The coefficient names are:</t>
  </si>
  <si>
    <t>colnames(fit)</t>
  </si>
  <si>
    <t># [1] "(Intercept)" "TreatDrug" "TreatPlacebo:Time1h"</t>
  </si>
  <si>
    <t># [4] "TreatDrug:Time1h" "TreatPlacebo:Time2h" "TreatDrug:Time2h"</t>
  </si>
  <si>
    <t>The nested interaction model makes it easy to find genes that respond to the treatment at</t>
  </si>
  <si>
    <t>any time, in a single test. Continuing the above example,</t>
  </si>
  <si>
    <t>qlf &lt;- glmQLFTest(fit, coef=c(4,6))</t>
  </si>
  <si>
    <t>finds genes that respond to the treatment at either 1 hour or 2 hours versus the 0 hour baseline. This is analogous to an ANOVA F-test for a normal linear model.</t>
  </si>
  <si>
    <t>* The F-test can be conducted with the full interaction formula too:</t>
  </si>
  <si>
    <t>design &lt;- model.matrix(~Treat * Time, data=targets)</t>
  </si>
  <si>
    <t>design &lt;- model.matrix(~Treat + Time + Treat:Time, data=targets)</t>
  </si>
  <si>
    <t>colnames(design)</t>
  </si>
  <si>
    <t>qlf &lt;- glmQLFTest(fit, coef=5:6)</t>
  </si>
  <si>
    <t>* when using</t>
  </si>
  <si>
    <t>design &lt;- model.matrix(~Subject+Treat)</t>
  </si>
  <si>
    <t>we can omit the coef argument to glmQLFTest because the treatment effect is the last coefficient in the</t>
  </si>
  <si>
    <t>model. [this means that glmQLFTest tests that last coefficient by default.]</t>
  </si>
  <si>
    <t>design &lt;- model.matrix(~Disease+Disease:Patient+Disease:Treatment)</t>
  </si>
  <si>
    <t>#[1] "(Intercept)" "DiseaseDisease1"</t>
  </si>
  <si>
    <t>#[3] "DiseaseDisease2" "DiseaseHealthy:Patient2"</t>
  </si>
  <si>
    <t>#[5] "DiseaseDisease1:Patient2" "DiseaseDisease2:Patient2"</t>
  </si>
  <si>
    <t>#[7] "DiseaseHealthy:Patient3" "DiseaseDisease1:Patient3"</t>
  </si>
  <si>
    <t>#[9] "DiseaseDisease2:Patient3" "DiseaseHealthy:TreatmentHormone"</t>
  </si>
  <si>
    <t>#To find genes that respond to the hormone in any disease group:</t>
  </si>
  <si>
    <t>qlf &lt;- glmQLFTest(fit, coef=10:12)</t>
  </si>
  <si>
    <t>---</t>
  </si>
  <si>
    <t>* The statistic `fit2$F` and the corresponding `fit2$F.p.value` combine the three pair-wise comparisons</t>
  </si>
  <si>
    <t>into one F-test. This is equivalent to a one-way ANOVA for each gene except that the residual</t>
  </si>
  <si>
    <t>mean squares have been moderated between genes.</t>
  </si>
  <si>
    <r>
      <rPr>
        <b/>
        <sz val="11"/>
        <color theme="4"/>
        <rFont val="Calibri"/>
        <family val="2"/>
        <scheme val="minor"/>
      </rPr>
      <t>Two most important syntax rules</t>
    </r>
    <r>
      <rPr>
        <b/>
        <sz val="11"/>
        <color theme="1"/>
        <rFont val="Calibri"/>
        <family val="2"/>
        <scheme val="minor"/>
      </rPr>
      <t xml:space="preserve"> </t>
    </r>
    <r>
      <rPr>
        <sz val="11"/>
        <color theme="1"/>
        <rFont val="Calibri"/>
        <family val="2"/>
        <scheme val="minor"/>
      </rPr>
      <t xml:space="preserve">(from edgeR user guide, section 3.2.6 for a one-way ANOVA; check if the same syntax works for limma): </t>
    </r>
  </si>
  <si>
    <t>which is equivalent to:</t>
  </si>
  <si>
    <t>[1] "(Intercept)" "TreatDrug" "Time1h" "Time2h"</t>
  </si>
  <si>
    <t>[5] "TreatDrug:Time1h" "TreatDrug:Time2h"</t>
  </si>
  <si>
    <t>Test for interaction:</t>
  </si>
  <si>
    <t>Syntax rules for limma</t>
  </si>
  <si>
    <t xml:space="preserve">* Treatment-contrast parametrization: including an intercept column for the reference level [by omitting `0+`] makes sense when the data include a reference or control group. </t>
  </si>
  <si>
    <t xml:space="preserve">All other columns of the design matrix are actually contrasts against the reference level. Contrasts between two non-reference levels still need to made explicitly using a numerical vector. </t>
  </si>
  <si>
    <t xml:space="preserve">will find any genes that differ between any of the treatment conditions A, B or C. Technically, this procedure tests whether either of the contrasts B-A or C-A are non-zero. </t>
  </si>
  <si>
    <t>Since at least one of these must be non-zero when differences exist, the test will detect any differences. To have this effect, the coef argument should specify all the coefficients except the intercept. [This method won't test for differences between B and C]</t>
  </si>
  <si>
    <t xml:space="preserve">* The patients are nested with the disease groups, because we have different patients in each group. </t>
  </si>
  <si>
    <t>The treatment is nested within disease groups, because we are interested in the disease-specific treatment effects. The model formula has the main effect for disease plus nested interactions with Patient and Treatment:</t>
  </si>
  <si>
    <t xml:space="preserve">* users can perform a one-way analysis of variance (ANOVA) for each gene by creating a matrix of contrasts, where which each column represents a contrast between two groups of interest. </t>
  </si>
  <si>
    <t xml:space="preserve">The QL F-test is then applied to identify genes that are DE among the three groups. </t>
  </si>
  <si>
    <t>This combines the three pairwise comparisons into a single F-statistic and p-value.</t>
  </si>
  <si>
    <t>Note that the three contrasts of pairwise comparisons are linearly dependent.</t>
  </si>
  <si>
    <t>Constructing the contrast matrix with any two of the contrasts would be sufficient to specify an ANOVA test.</t>
  </si>
  <si>
    <t xml:space="preserve"> For instance, the contrast matrix shown below produces the same test results but with a different column of log-fold changes.</t>
  </si>
  <si>
    <t>* section 4.2.8 when making an additive model with batch effects you can "check whether there was a genuine need to adjust for the batches.</t>
  </si>
  <si>
    <t>We do this by testing for differential expression between the three batches. [An ANOVA]</t>
  </si>
  <si>
    <t>#[11] "DiseaseDisease1:TreatmentHormone" "DiseaseDisease2:TreatmentHormone"</t>
  </si>
  <si>
    <t>https://www.pnas.org/content/102/10/3697</t>
  </si>
  <si>
    <t>https://www.pnas.org/content/pnas/suppl/2005/02/18/0500369102.DC1/00369Fig10.pdf</t>
  </si>
  <si>
    <t>https://www.pnas.org/content/pnas/suppl/2005/02/18/0500369102.DC1/00369Fig14.pdf</t>
  </si>
  <si>
    <t>https://www.pnas.org/content/suppl/2005/02/18/0500369102.DC1/00369SuppText.html</t>
  </si>
  <si>
    <t>Section 3.5 "Comparisons Both Between and Within Subjects" in the edgeR User's Guide</t>
  </si>
  <si>
    <t>The analysis given in the edgeR user's guide allows you to find genes that are different over time for (i) treated subjects and (ii) control subjects, and it allows you to find genes that respond differently to time in the treated vs control subject.</t>
  </si>
  <si>
    <t>However it does not allow you to test for a baseline difference between treated and control subjects at time 0.  If you need to do this, then a quite different analysis is needed (discussed in Section 9.7 "Multi-level Experiments" of the limma User's Guide).</t>
  </si>
  <si>
    <t>You have two samples from each animal, tissues R and C. Therefore tissue is your within-animal factor.  Your other two factors, Rperiod and Time are between-animal factors.</t>
  </si>
  <si>
    <t>You have two choices.  One is to do all your analysis within animal. Therefore you fit the model (~Tissue + Animal) and test only the tissue effect. This fully adjusts for any Period or Time effects, but does not allow you to test for them.</t>
  </si>
  <si>
    <t>If you include Animal as a term in your design matrix formula, then you are comparing treatments within animal, and you can only test within-animal hypotheses.  Therefore you cannot include Pperiod or Time in your model.</t>
  </si>
  <si>
    <t>You're trying to estimate more information than your experiment contains. So you have to reduce the number of columns in your matrix, and reduce the number of coefficients you're trying to estimate.</t>
  </si>
  <si>
    <t xml:space="preserve"> You could for example decide to treat patient as a random effect instead of fixed, so it would no longer be in your design matrix. See Section 8.2 of the limma User's Guide.</t>
  </si>
  <si>
    <t>https://support.bioconductor.org/p/32455/</t>
  </si>
  <si>
    <t xml:space="preserve">I hope in the future you might consider the limma message to be confirmation that the design matrix is singular! </t>
  </si>
  <si>
    <t xml:space="preserve">1. round(svd(design)$d,6) will show the matrix has three singular values that are exactly zero. </t>
  </si>
  <si>
    <t xml:space="preserve">If not, here are some other ways: </t>
  </si>
  <si>
    <t xml:space="preserve">2. solve(crossprod(design)) will show the matrix can't be squared and inverted. </t>
  </si>
  <si>
    <t>3. You could fitting an ordinary linear regression: y &lt;- rnorm(28) summary(lm(y~0+design)) which shows there are three NA coefficients.</t>
  </si>
  <si>
    <t>https://support.bioconductor.org/p/31723/</t>
  </si>
  <si>
    <t>I was careful in choosing method="global" as everything described in the user guide (and discussed in the Bio-C forum) indicated that this approach was most appropriate for my questions.</t>
  </si>
  <si>
    <t xml:space="preserve">two factors of interest ('Tissue' and 'Pperiod' in my case) whilst controlling for a third factor ('Time' in my case where the samples were collected at different times of the day as part of another question incorporated in the same experiment but not discussed here). </t>
  </si>
  <si>
    <t>So to be clear, my goal was to find DE genes between all pairwise comparisons of 6 data sets, namely, R.S, R.E, R.L, C.S, C.E and C.L and also for any genes significant for interaction between 'Tissue' and 'Pperiod'.</t>
  </si>
  <si>
    <t>As to which correction method you use, there is plenty of online info (BioC archives, limma user guide) to clarify this. In short, "global" seemed the best balanced method for my question(s).</t>
  </si>
  <si>
    <t xml:space="preserve">The coefficients not estimable means that you do not have enough degrees of freedom given your number of samples and number of effects you are trying to estimate. </t>
  </si>
  <si>
    <t xml:space="preserve">In the normal use case, one does not include the BiorepX columns in the design matrix. </t>
  </si>
  <si>
    <t>I'd suggest removing the Bioreps columns from the design matrix (unless you really are interested in the biological replicates).</t>
  </si>
  <si>
    <t>https://support.bioconductor.org/p/44606/</t>
  </si>
  <si>
    <t xml:space="preserve">When you fit a paired analysis by estimating a per-patient block effect, you by definition are already estimating the maximum number of coefficients that you can with the number of samples in hand. </t>
  </si>
  <si>
    <t>is.fullrank(model.matrix(~treat+patient))</t>
  </si>
  <si>
    <t>is.fullrank(model.matrix(~treat+batch+patient))</t>
  </si>
  <si>
    <t>However, you can always do a conventional paired analysis, by first calculating the paired differences for each patient and then fitting the model.</t>
  </si>
  <si>
    <t>[1] TRUE</t>
  </si>
  <si>
    <t>[1] FALSE</t>
  </si>
  <si>
    <t>batch &lt;- factor(rep(1:2, each = 42))</t>
  </si>
  <si>
    <t>treat &lt;- factor(rep(1:2, each = 24))</t>
  </si>
  <si>
    <t xml:space="preserve"> patient &lt;- factor(rep(1:42, each= 2))</t>
  </si>
  <si>
    <t>As an example:</t>
  </si>
  <si>
    <t>https://support.bioconductor.org/p/47284/</t>
  </si>
  <si>
    <t xml:space="preserve">It turned out that I needed those last two parameters and that I had to drop other two 'in bewteen', which could not be estimated in my experiment as they made no real sense. </t>
  </si>
  <si>
    <t xml:space="preserve">use nonEstimable() to see which coefficients aren't going to be estimated. </t>
  </si>
  <si>
    <t>https://support.bioconductor.org/p/28963/</t>
  </si>
  <si>
    <t xml:space="preserve"> In my 2^3 factorial design, model.matrix() was neatly preparing for me a design matrix with eight parameters, though the last two could not be estimated by lmFit(). </t>
  </si>
  <si>
    <t>Here I was trying to estimate 8 parameters when I only had 6 data points (with four replicates each). At maximum, I could estimate just 6 parameters.</t>
  </si>
  <si>
    <t>Conditions under which non-estimable coefficients may arise</t>
  </si>
  <si>
    <t>interaction</t>
  </si>
  <si>
    <t>design&lt;-model.matrix(~genotype*type)</t>
  </si>
  <si>
    <t xml:space="preserve"> (Intercept) genotypeT typeS genotypeT:typeS</t>
  </si>
  <si>
    <t>Based on the design matrix you've just posted, the fitted value for</t>
  </si>
  <si>
    <t>i) CS would be CS.fitted = (Intercept)</t>
  </si>
  <si>
    <t>ii) SS would be SS.fitted = (Intercept) + typeS</t>
  </si>
  <si>
    <t>iii) CT would be CT.fitted = (Intercept) + genotypeT</t>
  </si>
  <si>
    <t>iv) ST would be ST.fitted = (Intercept) + genotypeT + typeS + genotypeT:typeS</t>
  </si>
  <si>
    <t>https://www.biostars.org/p/204800/#205198</t>
  </si>
  <si>
    <t>factor: genotype; levels: control and senstive</t>
  </si>
  <si>
    <t>factor: type; levels: stress and tolerant</t>
  </si>
  <si>
    <t>https://support.bioconductor.org/p/56568/</t>
  </si>
  <si>
    <t>group, levels: Control, Exposed</t>
  </si>
  <si>
    <t>stage, levels: 19, 28, 35, HA</t>
  </si>
  <si>
    <t xml:space="preserve"> gpBvsgpA = (B.1+B.2)/2 - (A.1+A.2)/2,</t>
  </si>
  <si>
    <t>Tissue2vsTissue1= (A.2+B.2)/2 - (A.1+B.1)/2</t>
  </si>
  <si>
    <t>this is not the same as testing the main effects.</t>
  </si>
  <si>
    <t>difference between groups A and B in the average expression across both tissues</t>
  </si>
  <si>
    <t>difference between the two tissues of the average expression across both groups</t>
  </si>
  <si>
    <t>You're testing the midpoint between two group means vs the midpoint between two other group means.</t>
  </si>
  <si>
    <t>As far as I know, a true test of the main effects would require a model with no interaction term.</t>
  </si>
  <si>
    <t>https://support.bioconductor.org/p/73006/</t>
  </si>
  <si>
    <t xml:space="preserve">test for interactions using edgeR: </t>
  </si>
  <si>
    <t>design &lt;- model.matrix(~A*B)</t>
  </si>
  <si>
    <t>topTags(glmLRT(fit,coef=3:4))</t>
  </si>
  <si>
    <t xml:space="preserve">To test for main effects, you would fit the additive model: </t>
  </si>
  <si>
    <t>design &lt;- model.matrix(~A+B)</t>
  </si>
  <si>
    <t>design1 &lt;- model.matrix(~group*stage, data=z$samples)</t>
  </si>
  <si>
    <t>colnames(design1)</t>
  </si>
  <si>
    <t>"Intercept" "E" "stage28" "stage35" "stageHA" "E.stage28" "E.stage35" "E.stageHA"</t>
  </si>
  <si>
    <t>ixn1 &lt;- contrasts.fit(fit1, coef=6:8)</t>
  </si>
  <si>
    <t>ixn1 &lt;- eBayes(ixn1)</t>
  </si>
  <si>
    <t>ixn1results &lt;- decideTests(ixn1)</t>
  </si>
  <si>
    <t>summary(ixn1results)</t>
  </si>
  <si>
    <t>## Analyzing as a single factor </t>
  </si>
  <si>
    <t>#Test for interaction</t>
  </si>
  <si>
    <t>https://support.bioconductor.org/p/94684/</t>
  </si>
  <si>
    <t>combi &lt;- factor(paste(z$samples$group, z$samples$stage, sep="."))</t>
  </si>
  <si>
    <t>cbind(z$samples, combi=combi)</t>
  </si>
  <si>
    <t>design2 &lt;- model.matrix(~combi, data=z$samples)</t>
  </si>
  <si>
    <t>colnames(design2)</t>
  </si>
  <si>
    <t>"Intercept" "C.28" "C.35" "C.HA" "E.19" "E.28" "E.35" "E.HA"</t>
  </si>
  <si>
    <t>ixn2 &lt;- eBayes(ixn2)</t>
  </si>
  <si>
    <t>ixn2results &lt;- decideTests(ixn2)</t>
  </si>
  <si>
    <t>summary(ixn2results)</t>
  </si>
  <si>
    <t>con &lt;- makeContrasts(</t>
  </si>
  <si>
    <t xml:space="preserve">    (E.28 - C.28) - E.19, # equivalent to coef=6 in first design</t>
  </si>
  <si>
    <t xml:space="preserve">    (E.35 - C.35) - E.19, # equivalent to coef=7</t>
  </si>
  <si>
    <t xml:space="preserve">    (E.HA - C.HA) - E.19, # equivalent to coef=8</t>
  </si>
  <si>
    <t xml:space="preserve">    levels=design)</t>
  </si>
  <si>
    <t>ixn2 &lt;- contrasts.fit(fit2, con)</t>
  </si>
  <si>
    <t># every coefficient other than the intercept represents the log-fold change of the corresponding group relative to the control-19 group. ["control" and "19" are the base levels of the two factors]</t>
  </si>
  <si>
    <t xml:space="preserve"># The (E.X - C.X) represents the log-fold change due to exposure at stage X, while E.19 represents the log-fold change due to exposure at stage 19. </t>
  </si>
  <si>
    <t># The difference between these two log-fold changes is the interaction term, which should be zero if the stage/exposure effects are purely additive.</t>
  </si>
  <si>
    <t>v) SSvsCS contrast: SS.fitted - CS.fitted is nonzero, that is if the coef for 'typeS' is nonzero.</t>
  </si>
  <si>
    <t>vi) STvsCT contrast: ST.fitted - CT.fitted is nonzero, that is if the coef sum 'typeS + genotypeT:typeS' is nonzero</t>
  </si>
  <si>
    <t>vii) interaction (ST.fitted - CT.fitted) - (SS.fitted - CS-fitted) = (typeS + genotypeT:typeS) - (typeS) = genotypeT:typeS</t>
  </si>
  <si>
    <t>a1b1</t>
  </si>
  <si>
    <t>a2b1</t>
  </si>
  <si>
    <t>a1b2</t>
  </si>
  <si>
    <t>a2b2</t>
  </si>
  <si>
    <t>a2b1-a1b1</t>
  </si>
  <si>
    <t>a2b2-a1b2</t>
  </si>
  <si>
    <t>f2.control - f.1 control</t>
  </si>
  <si>
    <t>f3.control - f1 control</t>
  </si>
  <si>
    <t>f2.test - f2.control</t>
  </si>
  <si>
    <t>f3.test - f3.control</t>
  </si>
  <si>
    <t>f1.test - f1.control</t>
  </si>
  <si>
    <t>f1.control</t>
  </si>
  <si>
    <t>0,1,0,0,1,0</t>
  </si>
  <si>
    <t>0,1,0,0,0,1</t>
  </si>
  <si>
    <t>(f3.test-f1.test)-(f3.control-f1.control)</t>
  </si>
  <si>
    <t>(f2.test-f1.test)-(f2.control-f1.control)</t>
  </si>
  <si>
    <t>f2.test</t>
  </si>
  <si>
    <t>f2.test - f1.test</t>
  </si>
  <si>
    <t>f3.test - f1.test</t>
  </si>
  <si>
    <t>0,0,1,0,1,0</t>
  </si>
  <si>
    <t>0,0,0,1,0,1</t>
  </si>
  <si>
    <t>f3.test - f2.test</t>
  </si>
  <si>
    <t>0,0,-1,1,-1,1</t>
  </si>
  <si>
    <t>Contrast construction</t>
  </si>
  <si>
    <t>derived</t>
  </si>
  <si>
    <t>(Intercept)</t>
  </si>
  <si>
    <t>genotypetest</t>
  </si>
  <si>
    <t>generationF2</t>
  </si>
  <si>
    <t>generationF3</t>
  </si>
  <si>
    <t>coefficient</t>
  </si>
  <si>
    <t>derivation</t>
  </si>
  <si>
    <t>generation2:genotype1</t>
  </si>
  <si>
    <t>Intercept</t>
  </si>
  <si>
    <t>genotype1</t>
  </si>
  <si>
    <t>generation1:genotype1</t>
  </si>
  <si>
    <t>topTags(glmLRT(fit,coef=5:6))</t>
  </si>
  <si>
    <t>https://support.bioconductor.org/p/87931/</t>
  </si>
  <si>
    <t> control  </t>
  </si>
  <si>
    <t> serum</t>
  </si>
  <si>
    <t> pk_minus  </t>
  </si>
  <si>
    <t> serum_minus</t>
  </si>
  <si>
    <t>avergae[(a2b2-a1b2) and (a2b1-a1b1)]</t>
  </si>
  <si>
    <t>https://support.bioconductor.org/p/73033/</t>
  </si>
  <si>
    <t>factor gene: control, pk_minus</t>
  </si>
  <si>
    <t>culture_main_effect = (serumpk_minus + serumcontrol)/2 - (serum_minuspk_minus + serum_minuscontrol)/2</t>
  </si>
  <si>
    <t>gene_main_effect = (serumpk_minus + serum_minuspk_minus)/2 - (serumcontrol + serum_minuscontrol)/2</t>
  </si>
  <si>
    <t>factor culture: serum, serum_minus</t>
  </si>
  <si>
    <t>avergae[(a2b2-a2b1) and (a1b2-a1b1)]</t>
  </si>
  <si>
    <t>a1</t>
  </si>
  <si>
    <t>a2</t>
  </si>
  <si>
    <t>b2</t>
  </si>
  <si>
    <t>b1</t>
  </si>
  <si>
    <t>2x4 both models</t>
  </si>
  <si>
    <t>model.matrix(~0 + group) [analyzing as a single factor]</t>
  </si>
  <si>
    <t>2 X 2 [analyzing as a single factor, with intercept]</t>
  </si>
  <si>
    <t>2 X 2  [analyzing as a single factor, without intercept]</t>
  </si>
  <si>
    <t>2 X 3 classic interaction model</t>
  </si>
  <si>
    <t>coef(5:6)</t>
  </si>
  <si>
    <t>model.matrix(~genotype + generation) [for main effects only]</t>
  </si>
  <si>
    <t>model.matrix(~genotype * generation) [for interaction only]</t>
  </si>
  <si>
    <t>f2.control</t>
  </si>
  <si>
    <t>f3.control</t>
  </si>
  <si>
    <t>f1.test</t>
  </si>
  <si>
    <t>f3.test</t>
  </si>
  <si>
    <t>a2b3</t>
  </si>
  <si>
    <t>a1b3</t>
  </si>
  <si>
    <t>1,0,0,0,0,0</t>
  </si>
  <si>
    <t>0,1,0,0,0,0</t>
  </si>
  <si>
    <t>0,0,1,0,0,0</t>
  </si>
  <si>
    <t>0,0,0,1,0,0</t>
  </si>
  <si>
    <t>0,0,0,0,1,0</t>
  </si>
  <si>
    <t>0,0,0,0,0,1</t>
  </si>
  <si>
    <t>genotype_main</t>
  </si>
  <si>
    <t>generation_main</t>
  </si>
  <si>
    <t>coef(2)</t>
  </si>
  <si>
    <t>1,0,0,0</t>
  </si>
  <si>
    <t>0,1,0,0</t>
  </si>
  <si>
    <t>0,0,1,0</t>
  </si>
  <si>
    <t>0,0,0,1</t>
  </si>
  <si>
    <t>coef(3:4)</t>
  </si>
  <si>
    <t>F1.control.female</t>
  </si>
  <si>
    <t>F1.test.female</t>
  </si>
  <si>
    <t>F2.control.female</t>
  </si>
  <si>
    <t>F2.test.female</t>
  </si>
  <si>
    <t>F3.control.female</t>
  </si>
  <si>
    <t>F3.test.female</t>
  </si>
  <si>
    <t>(-2,-2,0,0,2,2)/6</t>
  </si>
  <si>
    <t>(-1,1,-1,1,-1,1)/3</t>
  </si>
  <si>
    <t>average[(f2.test-f1.test); (f2.control-f1control); (f3.test-f2.test); (f3.control-f2.control); (f3.test-f1.test); (f3.control-f1.control)]</t>
  </si>
  <si>
    <t>single-factor equivalent</t>
  </si>
  <si>
    <t xml:space="preserve">generationF2    </t>
  </si>
  <si>
    <t>genotypetest:generationF2</t>
  </si>
  <si>
    <t>genotypetest:generationF3</t>
  </si>
  <si>
    <t>cbind(gen_2v1 = c(1,-1,-1,1,0,0), gen_3v2 = c(0,0,1,-1,-1,1), gen_3v1 = c(1,-1,0,0,-1,1))</t>
  </si>
  <si>
    <t>Emulate visualization</t>
  </si>
  <si>
    <t>https://support.bioconductor.org/p/41617/</t>
  </si>
  <si>
    <t>https://support.bioconductor.org/p/74466/</t>
  </si>
  <si>
    <t>* performing an ANOVA effect of A across all levels of B   and   selecting those significant genes with consistent signs of the log-fold change for all (or two) levels of B</t>
  </si>
  <si>
    <t xml:space="preserve">you cannot interpret the p-values of your main effects if you have a significant interaction term; </t>
  </si>
  <si>
    <t>It's easy to get those p-values from various software, but that doesn't ensure that the computed values have any meaning. Therefore:</t>
  </si>
  <si>
    <t>https://support.bioconductor.org/p/40097/#40129</t>
  </si>
  <si>
    <t># Note that the logFC values need to be multiplied by 2 to get the actual Male:Female logFC value!</t>
  </si>
  <si>
    <t># In this design matrix, the 2nd coef is now (Male - Female)/2. I don't why it works like this, but it messed me up many times before I figured it out!</t>
  </si>
  <si>
    <t>2 X 3 [sum to zero parametrization]</t>
  </si>
  <si>
    <t>hierarchical hypotheses implied by two and three level interactions in a three factor model don't seem to me to correspond to scientific questions that one would want to ask in genomic research.</t>
  </si>
  <si>
    <t>In your case, I'd probably feel more comfortable making direct contrasts between your eight distinct groups.</t>
  </si>
  <si>
    <t>I think you'll have to make your own ad hoc judgement as to what constitutes non-significance [of interaction], then make up a truth vector yourself for each hypothesis you want to test, then find overlaps between the results yourself, rather than using decideTestsDGE.</t>
  </si>
  <si>
    <t>[The sum-to-zero example in the limma guide has a contrast matix where the interaction coefficient putout by the design matrix is corrected by being multiplied by 4</t>
  </si>
  <si>
    <t>Intercation coeefcient as appearing in the design matirx: (WT.U-WT.S-Mu.U+Mu.S)/4</t>
  </si>
  <si>
    <t>Interaction contrast as appearing in the contrasts matrix: cont.matrix &lt;- cbind(…, ..., Diff=c(0,0,0,4))</t>
  </si>
  <si>
    <t xml:space="preserve">I will have to build a contrast matrix too to muliply all the coefficients by the appropriate number: </t>
  </si>
  <si>
    <t>https://support.bioconductor.org/p/13180/</t>
  </si>
  <si>
    <t xml:space="preserve">multiply by 2 for factor with 2 levels; by 3 for factor with 3 levels; multiple the intercation coefficient with 2+3= 5(?); perhaps answered here: </t>
  </si>
  <si>
    <t xml:space="preserve">The experimental design you've chosen suggests that you expect interactions between the different factors. </t>
  </si>
  <si>
    <t>https://support.bioconductor.org/p/13125/#13127</t>
  </si>
  <si>
    <t xml:space="preserve">Remember that a contrast is simply adding/subtracting coefficients with the constraints that the coefficients on each side of the comparison [the minus sign] sum to one, and overall sum to zero. </t>
  </si>
  <si>
    <t>If you really want the factorial anova-style main effect, then it would be easier to use the calssic factor style parametrization.</t>
  </si>
  <si>
    <t>I don't think that you can usefully interpret the main effect if interactions are present. [that is by building a classic intercation model]</t>
  </si>
  <si>
    <t xml:space="preserve">Wouldn't it be better to dissect the effect of factor A by using condition specific contrasts. [That is build the unified model and make average-style contrasts] </t>
  </si>
  <si>
    <t>The unified model makes it easy to extract condition-specific contrasts  [average-style contrasts, as opposed to ANOVA-style; explained below] and interactions, rather than main effects.</t>
  </si>
  <si>
    <t xml:space="preserve"> [followup to above post (13125)]</t>
  </si>
  <si>
    <t>[On why buidling a unified factor model and it condition-specific contrasts [average-style contrasts] is superior when interactions are present; by Gordon Smyth]</t>
  </si>
  <si>
    <t>[On when to build a model by unifying all factors into a single factor, or a classic interaction model; by Gordon Smyth]</t>
  </si>
  <si>
    <t>[On why a unified factor model is superior to a classic interaction model, especially when interactions are present; by Gordon Smyth]</t>
  </si>
  <si>
    <t>[Syntax rules for building contrasts; by James MacDonald]</t>
  </si>
  <si>
    <t>when you want genes that depend only on sex, you want sex to be significant as main effect but none of the intercations to be significat</t>
  </si>
  <si>
    <t>[procedure for finding main effect of a factor, by using the classic intercation model even when an interaction is present]</t>
  </si>
  <si>
    <t>[procedure for comparing models]</t>
  </si>
  <si>
    <t>To test whether pop makes any contribution to expression changes, you need: lrt &lt;- glmFit(d,design,coef=grep("pop",colnames(design)))</t>
  </si>
  <si>
    <t>* You can find main effect for only those genes for which the intercation term is zero: take a gene, find the inetraction of A with each level of B; select all genes with non-significant intercation, then fit without those intercation terms</t>
  </si>
  <si>
    <t>A</t>
  </si>
  <si>
    <t>B</t>
  </si>
  <si>
    <t>C</t>
  </si>
  <si>
    <t>D</t>
  </si>
  <si>
    <t>[Reminder: in the former model contrasts are built by alegraic  ("average-style contrasts"), in latter you conduct ANOVA on coefficients with the coef= argument ("ANOVA-style contrasts")]</t>
  </si>
  <si>
    <t>https://stats.stackexchange.com/a/156227</t>
  </si>
  <si>
    <t>Notes</t>
  </si>
  <si>
    <t xml:space="preserve">Separate t-tests only use the data from 2 of those groups at a time. </t>
  </si>
  <si>
    <t xml:space="preserve">You are essentially throwing away the data from the other 2 groups, which can be used to estimate the within group variance. </t>
  </si>
  <si>
    <t>https://stats.stackexchange.com/a/377844</t>
  </si>
  <si>
    <t>http://psychstat3.missouristate.edu/Documents/MultiBook3/Mlt08.htm</t>
  </si>
  <si>
    <t>http://onlinestatbook.com/2/analysis_of_variance/multiway.html</t>
  </si>
  <si>
    <t>The main effect of Weight is based on a comparison of these two marginal means. </t>
  </si>
  <si>
    <t>A main effect of an independent variable is the effect of the variable averaging over the levels of the other variable(s).</t>
  </si>
  <si>
    <t>The simple effect of a variable [also called simple main effect] is the effect of the variable at a single level of another variable.</t>
  </si>
  <si>
    <t>There is an interaction when the effect of one variable differs depending on the level of another variable. This is equivalent to saying that there is an interaction when the simple effects differ.</t>
  </si>
  <si>
    <t>f1</t>
  </si>
  <si>
    <t>f2</t>
  </si>
  <si>
    <t>f3</t>
  </si>
  <si>
    <t>control</t>
  </si>
  <si>
    <t>test</t>
  </si>
  <si>
    <t>generation1 [wrt intercept]</t>
  </si>
  <si>
    <t>generation2 [wrt intercept]</t>
  </si>
  <si>
    <t>almost identical to model A gen_2v1 = (F2.test.female + F2.control.female)/2 - (F1.test.female + F1.control.female)/2,</t>
  </si>
  <si>
    <t>almost identical to model A gen_3v1 = (F3.test.female + F3.control.female)/2 - (F1.test.female + F1.control.female)/2,</t>
  </si>
  <si>
    <t>The F-values are identical; the logFC values of model D are different because its base level against which comparisons are made is different</t>
  </si>
  <si>
    <t>instead of computing grand average, an ANOVA was conducted on marginal means of colns in table above [in reality: ANOVA was on differences in marginal means]</t>
  </si>
  <si>
    <t>equivalent to: difference in marginal means  (t-test) of rows in table above, ie average(f1.test + f2.test + f3.test) - average (f1.control + f.2 control + f3.control)</t>
  </si>
  <si>
    <t>equivalent to: ANOVA on makeContrasts(gen_2v1 = (F2.test.female-F1.test.female) - (F2.control.female-F1.control.female), gen_3v2 = (F3.test.female-F2.test.female) - (F3.control.female-F2.control.female), gen_3v1 = (F3.test.female-F1.test.female) - (F3.control.female-F1.control.female), levels = design_1)</t>
  </si>
  <si>
    <t>empirical nulls</t>
  </si>
  <si>
    <t>default model A gave 9 genes &lt; all of which were a subset of alternate (pairwise model A) 25 genes &lt; all of which were a subset of model B 68 genes</t>
  </si>
  <si>
    <t xml:space="preserve">differences in marginal means [gen_2v1 = (F2.test.female + F2.control.female)/2 - (F1.test.female + F1.control.female)/2] are algebraically equal to averages (between colns) of pairwise differences down colns [gen_2v1 = (F2.test.female - F1.test.female)/2 + (F2.control.female - F1.control.female)/2]
</t>
  </si>
  <si>
    <t>average[(f1.test - f1.control); (f2.test - f.2 control); (f3.test - f3.control)]</t>
  </si>
  <si>
    <t>the ANOVA compares differences in marginal means rather than marginal means themselves</t>
  </si>
  <si>
    <t>[though model B is not recommended, its results are closer to model to C (and same signs), but with decreased log FC, F-values, and 1/3rd fewer significant genes; perhaps the effect size is reduced by inclusion of interaction]</t>
  </si>
  <si>
    <t>model A does not make pairwise comparisons hence it has higher variance and fewer genes; the second model A does so for all three generations; model B only tests one generation in a pairwise manner</t>
  </si>
  <si>
    <t>topTables of model A, model B, model D all give 17 genes for interaction</t>
  </si>
  <si>
    <t>variation of row means from mean of two rows (grand mean?)/ pooled variation of the two rows</t>
  </si>
  <si>
    <t>ANOVA for genotype</t>
  </si>
  <si>
    <t>ANOVA for generation</t>
  </si>
  <si>
    <t>compare (a1b1+a2b1)/2 and (a1b2+a2b2)/2 and (a1b3+a2b3)/2</t>
  </si>
  <si>
    <t>This is equivalent to dropping the last three coefficients, i.e., set coef=5:7 in topTable.</t>
  </si>
  <si>
    <t>instead of t-test between row means [average(f1.test + f2.test + f3.test) - average (f1.control + f.2 control + f3.control)], ANOVA gave 25 genes [average(f1.test - f1.control) vs  (f2.test - f.2 control) vs (f3.test - f3.control)]</t>
  </si>
  <si>
    <r>
      <t xml:space="preserve">keep in mind that </t>
    </r>
    <r>
      <rPr>
        <sz val="10"/>
        <color theme="1"/>
        <rFont val="Arial Unicode MS"/>
        <family val="2"/>
      </rPr>
      <t>StrainWT</t>
    </r>
    <r>
      <rPr>
        <sz val="11"/>
        <color theme="1"/>
        <rFont val="Calibri"/>
        <family val="2"/>
        <scheme val="minor"/>
      </rPr>
      <t xml:space="preserve"> and </t>
    </r>
    <r>
      <rPr>
        <sz val="10"/>
        <color theme="1"/>
        <rFont val="Arial Unicode MS"/>
        <family val="2"/>
      </rPr>
      <t>TreatmentU</t>
    </r>
    <r>
      <rPr>
        <sz val="11"/>
        <color theme="1"/>
        <rFont val="Calibri"/>
        <family val="2"/>
        <scheme val="minor"/>
      </rPr>
      <t xml:space="preserve"> do </t>
    </r>
    <r>
      <rPr>
        <b/>
        <sz val="11"/>
        <color theme="1"/>
        <rFont val="Calibri"/>
        <family val="2"/>
        <scheme val="minor"/>
      </rPr>
      <t>not</t>
    </r>
    <r>
      <rPr>
        <sz val="11"/>
        <color theme="1"/>
        <rFont val="Calibri"/>
        <family val="2"/>
        <scheme val="minor"/>
      </rPr>
      <t xml:space="preserve"> represent the main effects of the strain or treatment when the interaction term is non-zero. </t>
    </r>
  </si>
  <si>
    <t xml:space="preserve">When there is an interaction between the factors, StrainWT represents the log-fold change of WT over Mu in treatment S only, while TreatmentU represents the log-fold change of U over S in the Mu strain only. </t>
  </si>
  <si>
    <t>The same applies for the output of the aov call, which also uses model.matrix internally.</t>
  </si>
  <si>
    <t>[in case of intercation, default coefficients only represent simple and not main effects]</t>
  </si>
  <si>
    <t>https://support.bioconductor.org/p/102964/</t>
  </si>
  <si>
    <t>In general, if all contrasts are similar in size then the F-test will be more powerful than the t-tests. If only one of the contrasts tends to be DE, then individual t-tests will tend to be more powerful.</t>
  </si>
  <si>
    <t xml:space="preserve">On the other hand, if only one of the t-tests is large and the other three are small, then the F-test will be less powerful than the t-tests because the small statistics will dilute the large one. </t>
  </si>
  <si>
    <t>If all four t-tests were borderline significant, then the anova F-test will naturally be more powerful than doing separate t-tests, because it will accumulate information from all the tests.</t>
  </si>
  <si>
    <t>[difference in power when runnig t-test versus ANOVA]</t>
  </si>
  <si>
    <t>https://support.bioconductor.org/p/87573/</t>
  </si>
  <si>
    <t>If you want to identify DE that is present across all comparisons (i.e., at all time points), you'll need to run topTable separately for coef=1 to ncol(con), and then find the intersection of the DE lists.</t>
  </si>
  <si>
    <t>https://support.bioconductor.org/p/78780/#78806</t>
  </si>
  <si>
    <t>https://support.bioconductor.org/p/13939/#13956</t>
  </si>
  <si>
    <t>the contrast (0.5*(cell1.KO-cell1.WT+cell2.KO-cell2.WT)) is not the same as a conventional main effect in a two-way ANOVA</t>
  </si>
  <si>
    <t>with this contrast you can get a significant contrast if e.g., cell1.KO - cell1.WT is large (but cell2.KO - cell2.WT is very small), if the variance estimate for each term is small</t>
  </si>
  <si>
    <t>If you are really looking for a standard main effect (i.e., KO vs WT ignoring cell type) then you need to fit a model that ajusts for the irrelevant variable, ie, design &lt;- model.matrix(~KO + CELL)</t>
  </si>
  <si>
    <t>The coeffcients returned would be:  (Intercept) KO2 CELL2</t>
  </si>
  <si>
    <t>The second coefficient measures the difference between KO and WT while ignoring cell type, just like in a conventional two-way ANOVA.</t>
  </si>
  <si>
    <t>The first contrast given (averaging) is the KOvsWT effect under the contr.sum (sum to zero) parametrization,</t>
  </si>
  <si>
    <t>while the second (ANOVA-type) contrast is the KOvsWT effect under the contr.treat (treatment) parametrization.</t>
  </si>
  <si>
    <t xml:space="preserve"> Hoever, the sum to zero parametrization is the classical parametrization used by statistics textbooks for factorial anova. </t>
  </si>
  <si>
    <t xml:space="preserve">The treatment parametrization is the default used by R for linear models and anova. </t>
  </si>
  <si>
    <t>The moral is that there is no unique definition of main effect in a two-way anova. Neither parametrization is right or wrong.</t>
  </si>
  <si>
    <t xml:space="preserve"> The sum to zero parametrization gives you the genotype effect averaged over the two cell types.</t>
  </si>
  <si>
    <t xml:space="preserve"> The treatment parametrization gives you the genotype effect for cell type 1 only. </t>
  </si>
  <si>
    <t>The lack of a unique definition is the reason why I in effect force limma users to specify the contrasts explicitly.</t>
  </si>
  <si>
    <t>https://support.bioconductor.org/p/13939/#13989</t>
  </si>
  <si>
    <t>[there is no single definition of main effects]</t>
  </si>
  <si>
    <t>Otherwise [such as in case of group-means parametrization] you can use the `contrast=` argument to</t>
  </si>
  <si>
    <t>Note that this approach does not depend on how the group factor was defined, or how the design matrix was formed, as long as there is an intercept column.</t>
  </si>
  <si>
    <t>1,1,0,0,0,0</t>
  </si>
  <si>
    <t>1,0,1,0,0,0</t>
  </si>
  <si>
    <t>1,0,0,1,0,0</t>
  </si>
  <si>
    <t>F1</t>
  </si>
  <si>
    <t>n18</t>
  </si>
  <si>
    <t>f7b</t>
  </si>
  <si>
    <t>F2</t>
  </si>
  <si>
    <t>4w</t>
  </si>
  <si>
    <t>4v</t>
  </si>
  <si>
    <t>4u</t>
  </si>
  <si>
    <t>F3</t>
  </si>
  <si>
    <t>4l4</t>
  </si>
  <si>
    <t>3y</t>
  </si>
  <si>
    <t>3w</t>
  </si>
  <si>
    <t>3v</t>
  </si>
  <si>
    <t>2z</t>
  </si>
  <si>
    <t>4y</t>
  </si>
  <si>
    <t>2u</t>
  </si>
  <si>
    <t>2l4</t>
  </si>
  <si>
    <t>1z</t>
  </si>
  <si>
    <t>n12.1</t>
  </si>
  <si>
    <t>xcf</t>
  </si>
  <si>
    <t>xtf</t>
  </si>
  <si>
    <t>genotype</t>
  </si>
  <si>
    <t>generation</t>
  </si>
  <si>
    <t>label</t>
  </si>
  <si>
    <t>group means</t>
  </si>
  <si>
    <t>design_7 &lt;- model.matrix(~genotype*generation) [sum to zero]</t>
  </si>
  <si>
    <t>questions</t>
  </si>
  <si>
    <t>omitted lines</t>
  </si>
  <si>
    <t>the interpreptation of all the contrasts in model C is incorrect, including the ones for generation</t>
  </si>
  <si>
    <t>how does one get the all the cell means? If its overprametrized is it possible to specify which parameters to get?</t>
  </si>
  <si>
    <t>group</t>
  </si>
  <si>
    <t>(f1.control + f.2 control + f3.control) - (f1.test + f2.test + f3.test)</t>
  </si>
  <si>
    <t>(f1.test + f.1 control) - (f3.test + f3.control)</t>
  </si>
  <si>
    <t>(f2.test + f.2 control) - (f3.test + f3.control)</t>
  </si>
  <si>
    <t>(f3.test - f3.control) - (f1.test - f1.control)</t>
  </si>
  <si>
    <t>(f3.test - f3.control) - (f2.test - f2.control)</t>
  </si>
  <si>
    <t>(f1.control + f.2 control + f3.control + f1.test + f2.test + f3.test)</t>
  </si>
  <si>
    <t>(f1.test + f2.test + f3.test)</t>
  </si>
  <si>
    <t>(f2.test + f2.control)</t>
  </si>
  <si>
    <t>(f3.test + f3.control)</t>
  </si>
  <si>
    <t>(f2.test)</t>
  </si>
  <si>
    <t>(f3.test)</t>
  </si>
  <si>
    <t>hypothesis tests</t>
  </si>
  <si>
    <t>geno_simple: the difference between two perpendicular points on the repective genotype lines is non-zero</t>
  </si>
  <si>
    <t>geno_main: the difference between the respective genotype lines is non zero</t>
  </si>
  <si>
    <t>gener_simple: the slope of a genotype-specific line connecting two consecutive generations is non-zero</t>
  </si>
  <si>
    <t xml:space="preserve">gener_main: the slope of the genotype-combined line connecting two consecutive generations is non-zero </t>
  </si>
  <si>
    <t>gener_interaction: the slopes of the genotype-specific lines connecting two consecutive generations are unequal; simple effect (gener1-gener2) differs for the two genotypes</t>
  </si>
  <si>
    <t>[prediction: must not be null for any genes that show TEI; such genes must show genotypic differences at each of the three generations]</t>
  </si>
  <si>
    <t>geno_simple: tests if there is a differnce between the two genotypes at a static point</t>
  </si>
  <si>
    <t>geno_interaction: tells you if the difference between the two genotypes is converging or diverging over the generations</t>
  </si>
  <si>
    <t>[prediction: the test gentoype might stay parallel to (100% inheritance of ablation), or converge with (&lt; 100% inheritance of ablation), or diverge away (+ve feedback due to ablation) from the control genotype (which should itself be flat)]</t>
  </si>
  <si>
    <t>[prediction: the control genotype should be flat over the three generations; the test gentoype might stay parallel to , or converge with, or diverge away from it]</t>
  </si>
  <si>
    <t>[prediction: the behaviour of the combined line over the three generations will be exclusively determined by the behaviour of the test line, and will thus be parallel to it]</t>
  </si>
  <si>
    <t>[prediction: may be null--even if a few genes show genotypic differences at all three generations, the differences might cancel out after averaging over the generations]</t>
  </si>
  <si>
    <t>variation of coln means from mean of three colns (grand mean?)/ pooled variation of the three columns</t>
  </si>
  <si>
    <t>If there were small differences across all groups, the ANOVA-like test would be able to combine information from many groups to reject the null, whereas a pairwise comparison between any two groups would not.</t>
  </si>
  <si>
    <t>https://support.bioconductor.org/p/81115/#81137</t>
  </si>
  <si>
    <t xml:space="preserve">In your case, the ANOVA-like test needs to account for the extra variability introduced by considering many groups, which is why it has less power to detect DE between any two specific groups (compared to a direct pairwise comparison). </t>
  </si>
  <si>
    <t>Instead you can do simple effects tests [ANOVA].</t>
  </si>
  <si>
    <r>
      <t xml:space="preserve">They are </t>
    </r>
    <r>
      <rPr>
        <i/>
        <sz val="11"/>
        <color theme="1"/>
        <rFont val="Calibri"/>
        <family val="2"/>
        <scheme val="minor"/>
      </rPr>
      <t>not</t>
    </r>
    <r>
      <rPr>
        <sz val="11"/>
        <color theme="1"/>
        <rFont val="Calibri"/>
        <family val="2"/>
        <scheme val="minor"/>
      </rPr>
      <t xml:space="preserve"> equivalent, and the reason boils down to the error term. </t>
    </r>
  </si>
  <si>
    <t>When you conduct a t-test, you compute your error term based only on the subset of data being compared. However when you conduct the ANOVA, you’re using a different error term taking all data into account.</t>
  </si>
  <si>
    <t>In a two-way ANOVA, make two versions of the interaction plot: each one with a different indendent variable on the X-axis and the other variable plotted as color. Then select the one which best illustrates the data for inclusion into the statistical report.</t>
  </si>
  <si>
    <t>If the lines describing the simple main effects are not parallel, then a possibility of an interaction exists.</t>
  </si>
  <si>
    <t>The marginal means will be equal to the mean of the cell means when when there is no interaction effect.</t>
  </si>
  <si>
    <t>if you don't specify coef, then all the (non-intercept) coefficients will be dropped simultaneously by default in topTable, thus performing an ANOVA-like test.</t>
  </si>
  <si>
    <t xml:space="preserve"> The null hypothesis for such a test is that all the individual nulls are true, i.e.,  A=B=C=D in your cell-means design. This is inherently different to the specific pairwise comparisons.</t>
  </si>
  <si>
    <t xml:space="preserve">However, that's not to say that pairwise comparisons are more powerful [for multiple groups(?)]. </t>
  </si>
  <si>
    <t xml:space="preserve">[1] "df$animalA1" "df$animalA2" "df$animalA3" [4] "df$animaA4" "df$treatmCond2"     "df$treatmCond3"    [7] "df$treatmCond4"    </t>
  </si>
  <si>
    <r>
      <t xml:space="preserve">To test for DE between conditions 1 and 2, all you would need to do is to drop the </t>
    </r>
    <r>
      <rPr>
        <sz val="10"/>
        <color theme="1"/>
        <rFont val="Arial Unicode MS"/>
        <family val="2"/>
      </rPr>
      <t>df$treatmCond2</t>
    </r>
    <r>
      <rPr>
        <sz val="11"/>
        <color theme="1"/>
        <rFont val="Calibri"/>
        <family val="2"/>
        <scheme val="minor"/>
      </rPr>
      <t xml:space="preserve"> term. </t>
    </r>
  </si>
  <si>
    <t xml:space="preserve">This can be done by specifying coef=5 argument in topTable, without requiring makeContrasts.  The same applies for the coefficient corresponding to each other condition against condition 1. </t>
  </si>
  <si>
    <t>Of course, if you then want to test, e.g., conditions 2 and 3, you would then need to use makeContrasts.</t>
  </si>
  <si>
    <t>we can do this ANOVA-like contrast by comparing all other conditions to condition 1.</t>
  </si>
  <si>
    <t>https://support.bioconductor.org/p/76058/</t>
  </si>
  <si>
    <t>https://support.bioconductor.org/p/76058/#77417</t>
  </si>
  <si>
    <t xml:space="preserve">You'd simply switch to an intercept model, where the first coefficient is an all-ones intercept column (probably representing the log-expression of condition 1 in animal A1) </t>
  </si>
  <si>
    <t>The first four coefficients are blocking factors for each animal, and are largely uninteresting. (Specifically, they represent the log expression of condition 1 in each animal.)</t>
  </si>
  <si>
    <t xml:space="preserve">and the next three coefficients are blocking terms representing the log-fold change of animals A2/A3/A4 over the same condition in A1. </t>
  </si>
  <si>
    <t>The interpretation of your coefficients of interest (i.e., the last three terms for condition-specific log-fold changes) shouldn't be affected.</t>
  </si>
  <si>
    <t>https://support.bioconductor.org/p/76058/#76135</t>
  </si>
  <si>
    <t>[why include blocking factors if they are biologically uninteresting]</t>
  </si>
  <si>
    <t xml:space="preserve">It ensures that only differences within blocks are used to calculate the variance. </t>
  </si>
  <si>
    <t>https://support.bioconductor.org/p/70175/#70180</t>
  </si>
  <si>
    <t>Calling topTable(fit, ..., confint=TRUE) provides you with the effect size (logFC) and 95% confidence intervals (CI.L, CI.R), from which you can back calculate the standard error, if need be.</t>
  </si>
  <si>
    <t>CI.R−CI.L3.92 (since the 95% confidence intervals should be plus/minus 1.96se)</t>
  </si>
  <si>
    <t>How to find standard error</t>
  </si>
  <si>
    <t>[using topTable()]</t>
  </si>
  <si>
    <t>https://support.bioconductor.org/p/70175/#70185</t>
  </si>
  <si>
    <t>[using fit2]</t>
  </si>
  <si>
    <t>The effect sizes are contained in fit$coefficients</t>
  </si>
  <si>
    <t>The standard errors can be obtained from SE &lt;- sqrt(fit$s2.post) * fit$stdev.unscaled</t>
  </si>
  <si>
    <t>[for the ordinary, non-empirical-bayes, version : SE &lt;- fit$sigma * fit$stdev.unscaled</t>
  </si>
  <si>
    <t>https://support.bioconductor.org/p/78974/#79009</t>
  </si>
  <si>
    <t>the sex-related coefficients absorb any DE that might otherwise be attributed to main variable of interest (if the main variable is confounded with sex).</t>
  </si>
  <si>
    <t xml:space="preserve">could be appropriate for some rare situations where </t>
  </si>
  <si>
    <t>you are not interested in the group effect for any of those genes, and</t>
  </si>
  <si>
    <t>the covariate effect is sufficiently large than you can reliably detect it in a differential expression analysis.</t>
  </si>
  <si>
    <t>very clear separation between genes affected by the covariate and genes not affected by it [such as all of them are present on the y-chromosome]</t>
  </si>
  <si>
    <t xml:space="preserve">this approach might increase false positives if the covariate happened to be strongly correlated with group, </t>
  </si>
  <si>
    <t>then filtering based on the covariate would be nearly equivalent to filtering based on differential expression between groups before testing for differential expression between groups, which is clearly an invalid procedure.</t>
  </si>
  <si>
    <t>https://support.bioconductor.org/p/66251/</t>
  </si>
  <si>
    <t>[Do a linear model on both covariate and group first, then eliminate covariate significant genes and perform differential expression analysis on the remaining genes on only the main factor "group". ]</t>
  </si>
  <si>
    <t>https://support.bioconductor.org/p/67385/</t>
  </si>
  <si>
    <t>https://support.bioconductor.org/p/63813/</t>
  </si>
  <si>
    <t>[adjusting for sex using an addtive rather than an interactive model]</t>
  </si>
  <si>
    <t xml:space="preserve">using an additive term does control for the effect of sex if the treatment varibale causes a gene to change in the same direction in both the sexes </t>
  </si>
  <si>
    <t>if the treatement causes the expression of a gene to go up in one sex but down in another then such genes won't be controlled for</t>
  </si>
  <si>
    <t>so include an interaction with sex first, remove those genes that show an interaction, and then proceed with the addtive model</t>
  </si>
  <si>
    <t>https://support.bioconductor.org/p/57268/#57288</t>
  </si>
  <si>
    <t>You just use treat() and topTreat() in lieu of eBayes() and topTable().</t>
  </si>
  <si>
    <t>(rather than the conventional alternate hypothesis, which is that the absolute difference is greater than zero).</t>
  </si>
  <si>
    <t>The alternate hypothesis you are testing is that the absolute difference between the mean of two groups is greater than some quantity [that too at p-value &lt; 0.05]</t>
  </si>
  <si>
    <t>[how do treat() and topTreat() differ from topTable()]</t>
  </si>
  <si>
    <t>the addition of a threshold to the alternative hypothesis tends to make it a pretty big hurdle, instead,</t>
  </si>
  <si>
    <t>add a post hoc lfc of 1.5, or another smaller lfc that biologists think is meaningful, within topTable itself (e.g., topTable(fit2, lfc = 1))</t>
  </si>
  <si>
    <t>I often use a value of 0.5 within treat(), i.e., need a fold-change greater than only square-root 2.</t>
  </si>
  <si>
    <r>
      <t xml:space="preserve">treat() tests for significant differences from </t>
    </r>
    <r>
      <rPr>
        <sz val="10"/>
        <color theme="1"/>
        <rFont val="Arial Unicode MS"/>
        <family val="2"/>
      </rPr>
      <t>lfc</t>
    </r>
    <r>
      <rPr>
        <sz val="11"/>
        <color theme="1"/>
        <rFont val="Calibri"/>
        <family val="2"/>
        <scheme val="minor"/>
      </rPr>
      <t xml:space="preserve">, so a gene with a log-fold change of 1 [but a lot of noise] would probably not be called as significant if you were also to set </t>
    </r>
    <r>
      <rPr>
        <sz val="10"/>
        <color theme="1"/>
        <rFont val="Arial Unicode MS"/>
        <family val="2"/>
      </rPr>
      <t>lfc=1</t>
    </r>
    <r>
      <rPr>
        <sz val="11"/>
        <color theme="1"/>
        <rFont val="Calibri"/>
        <family val="2"/>
        <scheme val="minor"/>
      </rPr>
      <t>.</t>
    </r>
  </si>
  <si>
    <t>[whether include multiple or a single coefficient under the coef= argument; restated: whether to conduct a t-test or an ANOVA using the coef argument]</t>
  </si>
  <si>
    <t>controlling for a covariate such as sex</t>
  </si>
  <si>
    <t>https://support.bioconductor.org/p/86166/</t>
  </si>
  <si>
    <t xml:space="preserve">Look at the MDS plot, if a factor doesn't contribute a lot to the variance or differences between groups, it might be better to just ignore it. </t>
  </si>
  <si>
    <t>This will simplify your analysis and avoid potential issues, e.g., when your uninteresting factors are not orthogonal to the disease response.</t>
  </si>
  <si>
    <t>if the disease status is partially or fully confounded with the blocking factors, then you would lose power to detect DE due to disease.</t>
  </si>
  <si>
    <t>https://support.bioconductor.org/p/86166/#86378</t>
  </si>
  <si>
    <t xml:space="preserve">The disease effect is calculated as an "average" (of sorts) across all blocking factors. </t>
  </si>
  <si>
    <t xml:space="preserve">If you wanted the disease effect to be calculated separately within each level of a blocking factor, you'd need a model with interaction terms rather than just purely additive terms. </t>
  </si>
  <si>
    <t>(Probably not worth doing this, at least not for all of the blocking factors.)</t>
  </si>
  <si>
    <t>F - is an F-statistic, which tests the null hypothesis that none of the sample means are different</t>
  </si>
  <si>
    <t>F.p.value - is the p-value for the F-statistic</t>
  </si>
  <si>
    <t>Res - is the results matrix you passed into write.fit(), showing which contrast(s) were significant</t>
  </si>
  <si>
    <t>https://support.bioconductor.org/p/47703/#47705</t>
  </si>
  <si>
    <t>[how does write.fit() differ from topTable()]</t>
  </si>
  <si>
    <t>They are equivalent</t>
  </si>
  <si>
    <t>A - the average log2-intensity for each gene</t>
  </si>
  <si>
    <t>Coef - the  coefficients or contrasts (if you set up a cell-means model, these are the sample means; if you set up a contrast between two groups, these are the log2-fold-changes)</t>
  </si>
  <si>
    <t>classification if available</t>
  </si>
  <si>
    <t>gene names and annotation</t>
  </si>
  <si>
    <t>## Classic interaction model:</t>
  </si>
  <si>
    <t>[4 animals + 4 conditions, additive model, without intercept]</t>
  </si>
  <si>
    <t>If you want to do an ANOVA-like contrast, the null hypothesis would be that there is no DE between any of the conditions. [thus testing for main effect of condition]</t>
  </si>
  <si>
    <t>[4 animals + 4 conditions, additive model, with intercept]</t>
  </si>
  <si>
    <t>My models</t>
  </si>
  <si>
    <t>if you don't specify a coefficient, topTable will do an ANOVA looking for DE at at least one comparison, ie between at least two time points</t>
  </si>
  <si>
    <t>[difference between t-test, anova, and intersection]</t>
  </si>
  <si>
    <t>t-test versus ANOVA</t>
  </si>
  <si>
    <t>alternatives to topTable()</t>
  </si>
  <si>
    <t>[how are sum-over average contrasts and main effects obtained by treatment parametrization different]</t>
  </si>
  <si>
    <t>geno_interaction: difference between one pair of perpendicular points and another pair of perpendicular points is unequal; or equivalently, simple effect (geno1-geno2) differs at two generations</t>
  </si>
  <si>
    <t>compare (a1b1+a1b2+a1b3)/3 and (a2b1+a2b2+a2b3)/3</t>
  </si>
  <si>
    <t>genotest:generF2</t>
  </si>
  <si>
    <t>genotest:generF3</t>
  </si>
  <si>
    <t>generF2</t>
  </si>
  <si>
    <t>generF3</t>
  </si>
  <si>
    <t>gener1</t>
  </si>
  <si>
    <t>gener2</t>
  </si>
  <si>
    <t>geno1:gener1</t>
  </si>
  <si>
    <t>geno1:gener2</t>
  </si>
  <si>
    <t>F1.control</t>
  </si>
  <si>
    <t>F1.test</t>
  </si>
  <si>
    <t>F2.control</t>
  </si>
  <si>
    <t>F2.test</t>
  </si>
  <si>
    <t>F3.control</t>
  </si>
  <si>
    <t>F3.test</t>
  </si>
  <si>
    <t>design1</t>
  </si>
  <si>
    <t>design2</t>
  </si>
  <si>
    <t>design3</t>
  </si>
  <si>
    <t>design4</t>
  </si>
  <si>
    <t>AveExpr</t>
  </si>
  <si>
    <t>top_1</t>
  </si>
  <si>
    <t>gen_2v1</t>
  </si>
  <si>
    <t>gen_3v1</t>
  </si>
  <si>
    <t>gen_3v2</t>
  </si>
  <si>
    <t>top_1_gener</t>
  </si>
  <si>
    <t>top_3_gener</t>
  </si>
  <si>
    <t>top_4_gener</t>
  </si>
  <si>
    <t>F</t>
  </si>
  <si>
    <t>F2-F1</t>
  </si>
  <si>
    <t>F3-F1</t>
  </si>
  <si>
    <t>gener means</t>
  </si>
  <si>
    <t>F3-F2</t>
  </si>
  <si>
    <t>avg(F1,F2,F3)-F1</t>
  </si>
  <si>
    <t>F2-avg(F1,F2,F3)</t>
  </si>
  <si>
    <t>top_1_inter</t>
  </si>
  <si>
    <t>(F2.test-F1.test)-(F2.control-F1.control)</t>
  </si>
  <si>
    <t>(F3.test-F1.test)-(F3.control-F1.control)</t>
  </si>
  <si>
    <t>top_2_inter</t>
  </si>
  <si>
    <t>avg(F2,F3)-avg(F1,F2,F3)</t>
  </si>
  <si>
    <t>Also run the analysis without running keep &lt;- fit_model_$Amean &gt; 3</t>
  </si>
  <si>
    <t>eset values</t>
  </si>
  <si>
    <t>avg(F1,F2,F3)-avg(F1,F3)</t>
  </si>
  <si>
    <t>top_4 col 4 &amp; 5</t>
  </si>
  <si>
    <t>-</t>
  </si>
  <si>
    <t>from top_4 model</t>
  </si>
  <si>
    <t>col avg</t>
  </si>
  <si>
    <t>from top_1</t>
  </si>
  <si>
    <t>from eset values</t>
  </si>
  <si>
    <t>actual top_4_inter</t>
  </si>
  <si>
    <t>probe_1</t>
  </si>
  <si>
    <t>from group means</t>
  </si>
  <si>
    <t>from samples</t>
  </si>
  <si>
    <t>model_1</t>
  </si>
  <si>
    <t>model_4</t>
  </si>
  <si>
    <t>top_1_geno</t>
  </si>
  <si>
    <t>logFC</t>
  </si>
  <si>
    <t>t</t>
  </si>
  <si>
    <t>top_2</t>
  </si>
  <si>
    <t>geno</t>
  </si>
  <si>
    <t>inter_2v1</t>
  </si>
  <si>
    <t>inter_3v1</t>
  </si>
  <si>
    <t>inter_3v2</t>
  </si>
  <si>
    <t>top_3</t>
  </si>
  <si>
    <t>top_4</t>
  </si>
  <si>
    <t>matches top-2 inter but not the F stat</t>
  </si>
  <si>
    <t>matches top_1 inter but not the F stat</t>
  </si>
  <si>
    <t>top_3_geno</t>
  </si>
  <si>
    <t>top_4_geno</t>
  </si>
  <si>
    <t>top_4_inter</t>
  </si>
  <si>
    <t>dup_cor</t>
  </si>
  <si>
    <t>0.5*top_1_geno</t>
  </si>
  <si>
    <t>0.5*top_3_geno</t>
  </si>
  <si>
    <t>Down</t>
  </si>
  <si>
    <t>NotSig</t>
  </si>
  <si>
    <t>Up</t>
  </si>
  <si>
    <t xml:space="preserve">    t_v_c</t>
  </si>
  <si>
    <t>generation1</t>
  </si>
  <si>
    <t>generation2</t>
  </si>
  <si>
    <t>genotype1:generation1</t>
  </si>
  <si>
    <t>genotype1:generation2</t>
  </si>
  <si>
    <t>[,1]</t>
  </si>
  <si>
    <t xml:space="preserve">   t_v_c</t>
  </si>
  <si>
    <t>the decideTests should prolly compare f2-f1,f3-f1,andf3-f2</t>
  </si>
  <si>
    <t>the f-test should prolly compare f1,f2,f3</t>
  </si>
  <si>
    <t>top_2_gener</t>
  </si>
  <si>
    <t>top_2_geno</t>
  </si>
  <si>
    <t>avg expression (12.513) does not match either average of eset values (12.503) or average of top 1 values (12.479)</t>
  </si>
  <si>
    <t>*</t>
  </si>
  <si>
    <t>recalculate t and F values by hand</t>
  </si>
  <si>
    <t>0.5*top_1_gener</t>
  </si>
  <si>
    <t>compare contrast matrices across all the models</t>
  </si>
  <si>
    <t>question for self: how do the geno_simple and geno_interaction hypotheses differ?</t>
  </si>
  <si>
    <t>check expression of the diabetes genes to decided if empirical nulls are needed or not</t>
  </si>
  <si>
    <t>test of whether the overlap between lists of perturbed genes between generations is due to noise: any perturbation in control genotype between generations is due to noise and hence departure from flatness (second highlight) should be used as baseline in a fisher's test</t>
  </si>
  <si>
    <t xml:space="preserve">models A has 6 unique genes, model 4 has 14 unique genes, the rest 3125 genes overlap between them. </t>
  </si>
  <si>
    <t>Build model 4  without using a contrast matrix, then  use topTable(coef = ) to calculate the combined F of the temrs relevant to main effect of a variable (say interaction or generation)</t>
  </si>
  <si>
    <t>Fisher's test for overlap</t>
  </si>
  <si>
    <t>geno_simple</t>
  </si>
  <si>
    <t>gener_simple</t>
  </si>
  <si>
    <t>inter_simple</t>
  </si>
  <si>
    <t>model A and model D both show 9 DE genes; model C shows zero DE genes, as does model A if its predictor is genotype rather than group (called alt A)</t>
  </si>
  <si>
    <t>The t-values are similar in all four models, though slightly lower in model C (alt A is half C)</t>
  </si>
  <si>
    <t>The logFC value of model D is exactly half that of A;   the logFC values of model C are close to model A &amp; D but slightly lower</t>
  </si>
  <si>
    <t>[though it's not recommended, model B has increased log FC, F-values, and 9 times more significant genes]</t>
  </si>
  <si>
    <t>without filteration</t>
  </si>
  <si>
    <t>What do the six FC values in the top_1 model (bare bones) represent? They does not match the eset group means, even though they are close to them.</t>
  </si>
  <si>
    <t>top_3_geno FC can be derived from eset test and control means</t>
  </si>
  <si>
    <t>top_1_geno FC can be derived from top_1 test and control means</t>
  </si>
  <si>
    <t>top_1_gener col FCs can be derived from pairwise differeces top_1 gener means</t>
  </si>
  <si>
    <t>top_3_gener col FCs can be derived to close approximations from pairwise differences between top_1 gener means, and not from pairwise differences between eset means</t>
  </si>
  <si>
    <t>top_1_inter FCs can be derived from either top_1 or eset means</t>
  </si>
  <si>
    <t>top_2_inter FCs can be derived from either top_1 or eset means</t>
  </si>
  <si>
    <t>top_4_inter FCs can be derived from either top_1 or eset means; they are equal to half top_1_inter FC</t>
  </si>
  <si>
    <t>top_4_geno FC can be derived from top_1 average(test,control) and top_1 control means; it is equal to half top_1_geno FC</t>
  </si>
  <si>
    <t>to-do priority</t>
  </si>
  <si>
    <t>[though model B is not recommended, its log FC coln was identical to the first coln of pairwise ANOVA model A]</t>
  </si>
  <si>
    <t>for self</t>
  </si>
  <si>
    <t>for Gordon Smyth</t>
  </si>
  <si>
    <t>for Abhay</t>
  </si>
  <si>
    <t>just highlights</t>
  </si>
  <si>
    <t>test-control</t>
  </si>
  <si>
    <t>avg(test,control)-control</t>
  </si>
  <si>
    <t>cm_3_geno</t>
  </si>
  <si>
    <t>cm_3_gener</t>
  </si>
  <si>
    <t>cm_4_geno</t>
  </si>
  <si>
    <t>=</t>
  </si>
  <si>
    <t>t_v_c</t>
  </si>
  <si>
    <t>cm_4_inter</t>
  </si>
  <si>
    <t>cm_4_gener</t>
  </si>
  <si>
    <t>cm_2_inter</t>
  </si>
  <si>
    <t>recalculate FC values by hand</t>
  </si>
  <si>
    <t>top_4_gener col FCs can be derived from top_1 average(f1,f2,f3) and top_1 (f1) or top_1 (f2)</t>
  </si>
  <si>
    <t>top_2_geno FC __________________</t>
  </si>
  <si>
    <t>top_2_gener FCs ________________</t>
  </si>
  <si>
    <t>Across all the four models that follow: 2v1 can be obtained by 3v1-3v2, 3v1 can be obtained by 2v1+3v2, and 3v2 can be obtained by 3v2-2v1</t>
  </si>
  <si>
    <t>http://talklab.psy.gla.ac.uk/tvw/catpred/</t>
  </si>
  <si>
    <t>Differences between the different contrast coding schemes and equivalence to ANOVA.</t>
  </si>
  <si>
    <t>Use of tidyverse commands to recode predictor variables for performing desired contrasts (as opposed to building a contrats matrix).</t>
  </si>
  <si>
    <t>https://stats.idre.ucla.edu/other/mult-pkg/faq/general/faqwhat-is-effect-coding/</t>
  </si>
  <si>
    <t>Sum-to-zero or deviation coding let you estimate main effects even when an interaction is present.</t>
  </si>
  <si>
    <t xml:space="preserve">Treatment coding just estimates the simple effect. </t>
  </si>
  <si>
    <t>http://people.linguistics.mcgill.ca/~morgan/book/practical-regression-topics-1-multi-level-factors-contrast-coding-interactions.html#contrast-coding</t>
  </si>
  <si>
    <t>Section</t>
  </si>
  <si>
    <t>6.2.3.6 Practical advice</t>
  </si>
  <si>
    <t>Relative advantages of the different contrast coding schemes</t>
  </si>
  <si>
    <t>https://stats.idre.ucla.edu/r/library/r-library-contrast-coding-systems-for-categorical-variables/</t>
  </si>
  <si>
    <t>Usage of pre-existing contrast coding functions available in R</t>
  </si>
  <si>
    <t>https://rstudio-pubs-static.s3.amazonaws.com/65059_586f394d8eb84f84b1baaf56ffb6b47f.html</t>
  </si>
  <si>
    <t xml:space="preserve">How to make DIY contrast codes in R and the precuations to take while doing so. </t>
  </si>
  <si>
    <t xml:space="preserve">First, build the hypothesis matrix by assigning different weights to the different factors to be compared then take its inverse to convert it into the contrast matrix and then feed it into the contarsts() function. </t>
  </si>
  <si>
    <t>https://stats.stackexchange.com/questions/52252/how-to-specify-a-contrast-matrix-in-r-for-the-difference-between-one-level-and</t>
  </si>
  <si>
    <t>How to make DIY contrast codes in R (described above below the line in the orginal post)</t>
  </si>
  <si>
    <t>http://www.clayford.net/statistics/tag/sum-contrasts/</t>
  </si>
  <si>
    <t>How to obtain group means from the rows of the contrast matrix</t>
  </si>
  <si>
    <t xml:space="preserve"> https://arxiv.org/pdf/1807.10451v4.pdf</t>
  </si>
  <si>
    <t>Similar workflow of how to make DIY contrasts is shown in figure 1 of this ‘tutorial on contrast coding’</t>
  </si>
  <si>
    <t>should/does the f-test compare geners f1,f2,f3 or should does it comapre f2-f1,f3-f1,andf3-f2 [read notes in the word document and here to get a hint]</t>
  </si>
  <si>
    <t>https://support.bioconductor.org/p/6124/</t>
  </si>
  <si>
    <t>[Why use an F-test first and then only use t-test for post-hoc testing]</t>
  </si>
  <si>
    <t xml:space="preserve">In a complex experiment with many contrasts, it may be desirable to select genes firstly on the basis of their moderated F-statistics, and subsequently to decide which of the individual contrasts are significant for those genes. </t>
  </si>
  <si>
    <t>This cuts down on the number of tests which need to be conducted and therefore on the amount of adjustment for multiple testing. The functions classifyTestsF() and decideTests() are provided for this purpose.</t>
  </si>
  <si>
    <t>whether to control for sex or construct separate models [read notes under the relevant heading above]</t>
  </si>
  <si>
    <t>top_1_geno_simple</t>
  </si>
  <si>
    <t>model 1</t>
  </si>
  <si>
    <t>model 4</t>
  </si>
  <si>
    <t>the simple effect of generation at genotype control would be the difference between the three generations at level control</t>
  </si>
  <si>
    <t>the simple effect of generation at genotype test would be the difference between the three generations at level test</t>
  </si>
  <si>
    <t>the design matrix for this model combines all the three generations; thus it can compute only the main effect for genotype</t>
  </si>
  <si>
    <t>F-values in topTable (of model A, or model D, or model C) indicate that more than 3000 genes  (3131, 3292, and 3139 genes resp.) are DE for at least one pair out of the three generations</t>
  </si>
  <si>
    <t xml:space="preserve">The F-values are identical in all three models; the logFC values of model D are half that of model A </t>
  </si>
  <si>
    <t>Paiwise comparisons between the generations in model A or model D return differen numbers of down, non-signficant, and up-regulated genes</t>
  </si>
  <si>
    <t>the difference in logFC values between models A &amp; D, and the different numbers DE genes obtained from their pairwise (generation to generation) comparisons could be because model 1 checks for  difference wrt to control, whereas model 4 is doing so wrt grand mean</t>
  </si>
  <si>
    <t>gen_2v1_t</t>
  </si>
  <si>
    <t>gen_3v1_t</t>
  </si>
  <si>
    <t>gen_3v2_t</t>
  </si>
  <si>
    <t>top_1_gener_simple_t</t>
  </si>
  <si>
    <t>gen_2v1_c</t>
  </si>
  <si>
    <t>gen_3v1_c</t>
  </si>
  <si>
    <t>gen_3v2_c</t>
  </si>
  <si>
    <t>top_1_gener_simple_c</t>
  </si>
  <si>
    <t>t matches too</t>
  </si>
  <si>
    <t>gen_1_geno</t>
  </si>
  <si>
    <t>gen_2_geno</t>
  </si>
  <si>
    <t>gen_3_geno</t>
  </si>
  <si>
    <t>model 1 (top_1_gener_simple_c)</t>
  </si>
  <si>
    <t>model 1 (top_1_gener_simple_t)</t>
  </si>
  <si>
    <t>control genotype above shows gen_2v1 and gen_3v1 DE genes, these must be adjusted out of the corresponding comparions for the test genotype below</t>
  </si>
  <si>
    <t>the design matrix for this model combines both genotypes; thus it can compute only average effect between generations</t>
  </si>
  <si>
    <t>not applicable here (a simple interaction can only be computed for experiments with three variables, ie variables AXB interacting at a particular level of C)</t>
  </si>
  <si>
    <t>the simple effect of genotype at a generation is the genotypic difference at the level of that generation</t>
  </si>
  <si>
    <t>https://www.theanalysisfactor.com/testing-and-dropping-interaction-terms/</t>
  </si>
  <si>
    <t xml:space="preserve">Insignificant interaction terms should be dropped because they eat up degrees of freedom. </t>
  </si>
  <si>
    <t xml:space="preserve">But if you actually hypothesized an interaction that wasn’t significant, leave it in the model. </t>
  </si>
  <si>
    <t xml:space="preserve">The insignificant interaction means something in this case–it helps you evaluate your hypothesis. </t>
  </si>
  <si>
    <t>Taking it out can do more damage in specification error than in will in the loss of df.</t>
  </si>
  <si>
    <t>Emulate the "curvemap" built by inventors of the Pathline package.</t>
  </si>
  <si>
    <t>https://www.ncbi.nlm.nih.gov/pubmed/20975127</t>
  </si>
  <si>
    <t>https://www.youtube.com/watch?v=4M0OFqDPwOE</t>
  </si>
  <si>
    <t>The pathline package is reviewd below:</t>
  </si>
  <si>
    <t xml:space="preserve">A curvemap is analogous to a heatmap, </t>
  </si>
  <si>
    <t>but it uses curves rather than the color aesthic on which to map on the temporal data.</t>
  </si>
  <si>
    <t>Another paper by the develpers of pathline used Drosophila data for demo purposes</t>
  </si>
  <si>
    <t>[video saved in C:\Users\Bhalla\Downloads\Data Science Tutorials\Genomics]</t>
  </si>
  <si>
    <t>Of the three functions of pathline the curvemap is most relevant to TEI work.</t>
  </si>
  <si>
    <t>https://www.youtube.com/watch?v=RGn07Dcrkgw</t>
  </si>
  <si>
    <t>calculate and plot effect sizes using the emmeans package</t>
  </si>
  <si>
    <t>https://www.youtube.com/watch?v=lsvKbvkd5TA</t>
  </si>
  <si>
    <t>plot interactions using emmeans</t>
  </si>
  <si>
    <t>https://yury-zablotski.netlify.app/post/multiple-logistic-regression-with-interactions/</t>
  </si>
  <si>
    <t>calculate and plot estimated marginal means using the emmeans package in R</t>
  </si>
  <si>
    <t>You could plot the estimated marginal means</t>
  </si>
  <si>
    <t>https://www.theanalysisfactor.com/why-report-estimated-marginal-means-in-spss-glm/</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</si>
</sst>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000000"/>
    <numFmt numFmtId="165" formatCode="0.000000"/>
    <numFmt numFmtId="166" formatCode="0.000"/>
    <numFmt numFmtId="167" formatCode="0.00000"/>
    <numFmt numFmtId="168" formatCode="0.0000"/>
  </numFmts>
  <fonts count="17" x14ac:knownFonts="1">
    <font>
      <sz val="11"/>
      <color theme="1"/>
      <name val="Calibri"/>
      <family val="2"/>
      <scheme val="minor"/>
    </font>
    <font>
      <b/>
      <sz val="11"/>
      <color theme="1"/>
      <name val="Calibri"/>
      <family val="2"/>
      <scheme val="minor"/>
    </font>
    <font>
      <b/>
      <sz val="11"/>
      <color theme="4"/>
      <name val="Calibri"/>
      <family val="2"/>
      <scheme val="minor"/>
    </font>
    <font>
      <u/>
      <sz val="11"/>
      <color theme="10"/>
      <name val="Calibri"/>
      <family val="2"/>
      <scheme val="minor"/>
    </font>
    <font>
      <sz val="10"/>
      <color theme="1"/>
      <name val="Arial Unicode MS"/>
      <family val="2"/>
    </font>
    <font>
      <sz val="11"/>
      <color theme="0"/>
      <name val="Calibri"/>
      <family val="2"/>
      <scheme val="minor"/>
    </font>
    <font>
      <sz val="11"/>
      <name val="Calibri"/>
      <family val="2"/>
      <scheme val="minor"/>
    </font>
    <font>
      <u/>
      <sz val="11"/>
      <color rgb="FF0000FF"/>
      <name val="Calibri"/>
      <family val="2"/>
      <scheme val="minor"/>
    </font>
    <font>
      <strike/>
      <sz val="11"/>
      <color theme="1"/>
      <name val="Calibri"/>
      <family val="2"/>
      <scheme val="minor"/>
    </font>
    <font>
      <i/>
      <sz val="11"/>
      <color theme="1"/>
      <name val="Calibri"/>
      <family val="2"/>
      <scheme val="minor"/>
    </font>
    <font>
      <sz val="11"/>
      <color rgb="FF9C0006"/>
      <name val="Calibri"/>
      <family val="2"/>
      <scheme val="minor"/>
    </font>
    <font>
      <sz val="10"/>
      <color rgb="FF93A1A1"/>
      <name val="Lucida Console"/>
      <family val="3"/>
    </font>
    <font>
      <sz val="10"/>
      <color rgb="FF859900"/>
      <name val="Lucida Console"/>
      <family val="3"/>
    </font>
    <font>
      <sz val="11"/>
      <color rgb="FF006100"/>
      <name val="Calibri"/>
      <family val="2"/>
      <scheme val="minor"/>
    </font>
    <font>
      <sz val="11"/>
      <color theme="0" tint="-0.249977111117893"/>
      <name val="Calibri"/>
      <family val="2"/>
      <scheme val="minor"/>
    </font>
    <font>
      <sz val="11"/>
      <color rgb="FF9C6500"/>
      <name val="Calibri"/>
      <family val="2"/>
      <scheme val="minor"/>
    </font>
    <font>
      <sz val="11"/>
      <color rgb="FF00000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C00000"/>
        <bgColor indexed="64"/>
      </patternFill>
    </fill>
    <fill>
      <patternFill patternType="solid">
        <fgColor rgb="FFFFC7CE"/>
      </patternFill>
    </fill>
    <fill>
      <patternFill patternType="solid">
        <fgColor rgb="FFC6EFCE"/>
      </patternFill>
    </fill>
    <fill>
      <patternFill patternType="solid">
        <fgColor rgb="FFFFEB9C"/>
      </patternFill>
    </fill>
    <fill>
      <patternFill patternType="solid">
        <fgColor theme="5" tint="0.39997558519241921"/>
        <bgColor indexed="64"/>
      </patternFill>
    </fill>
  </fills>
  <borders count="2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5">
    <xf numFmtId="0" fontId="0" fillId="0" borderId="0"/>
    <xf numFmtId="0" fontId="3" fillId="0" borderId="0" applyNumberFormat="0" applyFill="0" applyBorder="0" applyAlignment="0" applyProtection="0"/>
    <xf numFmtId="0" fontId="10" fillId="4" borderId="0" applyNumberFormat="0" applyBorder="0" applyAlignment="0" applyProtection="0"/>
    <xf numFmtId="0" fontId="13" fillId="5" borderId="0" applyNumberFormat="0" applyBorder="0" applyAlignment="0" applyProtection="0"/>
    <xf numFmtId="0" fontId="15" fillId="6" borderId="0" applyNumberFormat="0" applyBorder="0" applyAlignment="0" applyProtection="0"/>
  </cellStyleXfs>
  <cellXfs count="168">
    <xf numFmtId="0" fontId="0" fillId="0" borderId="0" xfId="0"/>
    <xf numFmtId="0" fontId="2" fillId="0" borderId="0" xfId="0" applyFont="1"/>
    <xf numFmtId="0" fontId="0" fillId="2" borderId="0" xfId="0" applyFill="1"/>
    <xf numFmtId="0" fontId="3" fillId="0" borderId="0" xfId="1"/>
    <xf numFmtId="0" fontId="0" fillId="0" borderId="0" xfId="0" quotePrefix="1"/>
    <xf numFmtId="0" fontId="4" fillId="0" borderId="0" xfId="0" applyFont="1" applyAlignment="1">
      <alignment vertical="center"/>
    </xf>
    <xf numFmtId="0" fontId="6" fillId="0" borderId="0" xfId="0" applyFont="1"/>
    <xf numFmtId="0" fontId="7" fillId="0" borderId="0" xfId="0" applyFont="1"/>
    <xf numFmtId="0" fontId="1" fillId="0" borderId="1" xfId="0" applyFont="1" applyBorder="1"/>
    <xf numFmtId="0" fontId="1" fillId="0" borderId="2" xfId="0" applyFont="1"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1" fillId="0" borderId="3" xfId="0" applyFont="1" applyBorder="1"/>
    <xf numFmtId="0" fontId="0" fillId="0" borderId="1" xfId="0" applyBorder="1"/>
    <xf numFmtId="0" fontId="0" fillId="0" borderId="2" xfId="0" applyBorder="1"/>
    <xf numFmtId="0" fontId="0" fillId="0" borderId="0" xfId="0" applyFill="1" applyBorder="1"/>
    <xf numFmtId="0" fontId="1" fillId="0" borderId="9" xfId="0" applyFont="1" applyBorder="1"/>
    <xf numFmtId="0" fontId="1" fillId="0" borderId="10" xfId="0" applyFont="1" applyBorder="1"/>
    <xf numFmtId="0" fontId="1" fillId="0" borderId="11" xfId="0" applyFont="1" applyBorder="1"/>
    <xf numFmtId="0" fontId="0" fillId="0" borderId="10" xfId="0" applyBorder="1"/>
    <xf numFmtId="0" fontId="0" fillId="0" borderId="4" xfId="0" quotePrefix="1" applyBorder="1"/>
    <xf numFmtId="0" fontId="0" fillId="0" borderId="2" xfId="0" quotePrefix="1" applyBorder="1"/>
    <xf numFmtId="0" fontId="0" fillId="0" borderId="0" xfId="0" quotePrefix="1" applyBorder="1"/>
    <xf numFmtId="0" fontId="5" fillId="0" borderId="0" xfId="0" applyFont="1" applyBorder="1"/>
    <xf numFmtId="0" fontId="0" fillId="0" borderId="0" xfId="0" quotePrefix="1" applyFont="1" applyBorder="1"/>
    <xf numFmtId="0" fontId="4" fillId="2" borderId="0" xfId="0" applyFont="1" applyFill="1" applyAlignment="1">
      <alignment vertical="center"/>
    </xf>
    <xf numFmtId="0" fontId="0" fillId="0" borderId="4" xfId="0" applyFill="1" applyBorder="1"/>
    <xf numFmtId="0" fontId="0" fillId="0" borderId="6" xfId="0" applyFill="1" applyBorder="1"/>
    <xf numFmtId="0" fontId="0" fillId="0" borderId="7" xfId="0" applyFill="1" applyBorder="1"/>
    <xf numFmtId="0" fontId="0" fillId="2" borderId="4" xfId="0" applyFill="1" applyBorder="1"/>
    <xf numFmtId="0" fontId="0" fillId="2" borderId="0" xfId="0" applyFill="1" applyBorder="1"/>
    <xf numFmtId="0" fontId="0" fillId="2" borderId="5" xfId="0" applyFill="1" applyBorder="1"/>
    <xf numFmtId="0" fontId="0" fillId="2" borderId="6" xfId="0" applyFill="1" applyBorder="1"/>
    <xf numFmtId="0" fontId="0" fillId="2" borderId="8" xfId="0" applyFill="1" applyBorder="1"/>
    <xf numFmtId="0" fontId="0" fillId="2" borderId="7" xfId="0" applyFill="1" applyBorder="1"/>
    <xf numFmtId="0" fontId="0" fillId="0" borderId="1" xfId="0" applyFill="1" applyBorder="1"/>
    <xf numFmtId="0" fontId="0" fillId="0" borderId="2" xfId="0" applyFill="1" applyBorder="1"/>
    <xf numFmtId="0" fontId="0" fillId="0" borderId="3" xfId="0" applyFill="1" applyBorder="1"/>
    <xf numFmtId="0" fontId="0" fillId="0" borderId="5" xfId="0" applyFill="1" applyBorder="1"/>
    <xf numFmtId="0" fontId="0" fillId="0" borderId="8" xfId="0" applyFill="1" applyBorder="1"/>
    <xf numFmtId="0" fontId="0" fillId="0" borderId="7" xfId="0" quotePrefix="1" applyFont="1" applyBorder="1"/>
    <xf numFmtId="0" fontId="5" fillId="0" borderId="7" xfId="0" applyFont="1" applyBorder="1"/>
    <xf numFmtId="0" fontId="0" fillId="2" borderId="0" xfId="0" quotePrefix="1" applyFont="1" applyFill="1" applyBorder="1"/>
    <xf numFmtId="0" fontId="5" fillId="2" borderId="0" xfId="0" applyFont="1" applyFill="1" applyBorder="1"/>
    <xf numFmtId="0" fontId="0" fillId="2" borderId="7" xfId="0" quotePrefix="1" applyFill="1" applyBorder="1"/>
    <xf numFmtId="0" fontId="0" fillId="0" borderId="0" xfId="0" applyFill="1"/>
    <xf numFmtId="0" fontId="0" fillId="3" borderId="0" xfId="0" applyFill="1"/>
    <xf numFmtId="0" fontId="6" fillId="3" borderId="0" xfId="0" applyFont="1" applyFill="1"/>
    <xf numFmtId="0" fontId="8" fillId="0" borderId="0" xfId="0" applyFont="1"/>
    <xf numFmtId="0" fontId="6" fillId="0" borderId="0" xfId="0" applyFont="1" applyFill="1"/>
    <xf numFmtId="0" fontId="3" fillId="0" borderId="0" xfId="1" applyFill="1"/>
    <xf numFmtId="0" fontId="8" fillId="2" borderId="0" xfId="0" applyFont="1" applyFill="1"/>
    <xf numFmtId="0" fontId="8" fillId="2" borderId="0" xfId="0" applyFont="1" applyFill="1" applyBorder="1"/>
    <xf numFmtId="0" fontId="8" fillId="2" borderId="5" xfId="0" applyFont="1" applyFill="1" applyBorder="1"/>
    <xf numFmtId="0" fontId="8" fillId="2" borderId="4" xfId="0" quotePrefix="1" applyFont="1" applyFill="1" applyBorder="1"/>
    <xf numFmtId="0" fontId="3" fillId="0" borderId="0" xfId="1" applyAlignment="1">
      <alignment vertical="center"/>
    </xf>
    <xf numFmtId="0" fontId="10" fillId="4" borderId="0" xfId="2"/>
    <xf numFmtId="0" fontId="2" fillId="0" borderId="0" xfId="0" quotePrefix="1" applyFont="1"/>
    <xf numFmtId="0" fontId="0" fillId="0" borderId="12" xfId="0" applyBorder="1"/>
    <xf numFmtId="0" fontId="0" fillId="2" borderId="0" xfId="0" applyFont="1" applyFill="1"/>
    <xf numFmtId="0" fontId="0" fillId="2" borderId="0" xfId="0" applyFont="1" applyFill="1" applyBorder="1"/>
    <xf numFmtId="0" fontId="0" fillId="2" borderId="5" xfId="0" applyFont="1" applyFill="1" applyBorder="1"/>
    <xf numFmtId="0" fontId="0" fillId="2" borderId="4" xfId="0" quotePrefix="1" applyFont="1" applyFill="1" applyBorder="1"/>
    <xf numFmtId="0" fontId="0" fillId="0" borderId="0" xfId="0" applyAlignment="1"/>
    <xf numFmtId="0" fontId="0" fillId="0" borderId="0" xfId="0" applyAlignment="1">
      <alignment horizontal="left"/>
    </xf>
    <xf numFmtId="0" fontId="0" fillId="0" borderId="0" xfId="0" applyNumberFormat="1"/>
    <xf numFmtId="0" fontId="0" fillId="0" borderId="0" xfId="0" applyFont="1"/>
    <xf numFmtId="0" fontId="4" fillId="0" borderId="0" xfId="0" applyFont="1" applyFill="1" applyAlignment="1">
      <alignment vertical="center"/>
    </xf>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12" fillId="0" borderId="0" xfId="0" applyFont="1" applyBorder="1" applyAlignment="1">
      <alignment vertical="center"/>
    </xf>
    <xf numFmtId="0" fontId="11" fillId="0" borderId="0" xfId="0" applyFont="1" applyBorder="1" applyAlignment="1">
      <alignment vertical="center"/>
    </xf>
    <xf numFmtId="0" fontId="0" fillId="0" borderId="0" xfId="0" applyBorder="1" applyAlignment="1">
      <alignment horizontal="center" wrapText="1"/>
    </xf>
    <xf numFmtId="0" fontId="0" fillId="0" borderId="0" xfId="0" applyAlignment="1">
      <alignment horizontal="right"/>
    </xf>
    <xf numFmtId="166" fontId="0" fillId="0" borderId="0" xfId="0" applyNumberFormat="1" applyBorder="1" applyAlignment="1">
      <alignment horizontal="right"/>
    </xf>
    <xf numFmtId="166" fontId="0" fillId="0" borderId="10" xfId="0" applyNumberFormat="1" applyBorder="1" applyAlignment="1">
      <alignment horizontal="right"/>
    </xf>
    <xf numFmtId="166" fontId="0" fillId="0" borderId="3" xfId="0" applyNumberFormat="1" applyBorder="1" applyAlignment="1">
      <alignment horizontal="right"/>
    </xf>
    <xf numFmtId="0" fontId="0" fillId="0" borderId="0" xfId="0" applyFont="1" applyBorder="1" applyAlignment="1">
      <alignment horizontal="right"/>
    </xf>
    <xf numFmtId="0" fontId="0" fillId="0" borderId="0" xfId="0" applyFont="1" applyAlignment="1">
      <alignment horizontal="right"/>
    </xf>
    <xf numFmtId="166" fontId="0" fillId="0" borderId="0" xfId="0" applyNumberFormat="1" applyBorder="1"/>
    <xf numFmtId="166" fontId="0" fillId="0" borderId="0" xfId="0" applyNumberFormat="1" applyBorder="1" applyAlignment="1"/>
    <xf numFmtId="167" fontId="0" fillId="0" borderId="4" xfId="0" applyNumberFormat="1" applyBorder="1" applyAlignment="1"/>
    <xf numFmtId="167" fontId="0" fillId="0" borderId="21" xfId="0" applyNumberFormat="1" applyBorder="1" applyAlignment="1"/>
    <xf numFmtId="167" fontId="0" fillId="0" borderId="22" xfId="0" applyNumberFormat="1" applyBorder="1"/>
    <xf numFmtId="166" fontId="0" fillId="0" borderId="10" xfId="0" applyNumberFormat="1" applyBorder="1" applyAlignment="1">
      <alignment horizontal="right"/>
    </xf>
    <xf numFmtId="167" fontId="0" fillId="0" borderId="22" xfId="0" applyNumberFormat="1" applyBorder="1" applyAlignment="1"/>
    <xf numFmtId="0" fontId="0" fillId="0" borderId="12" xfId="0" applyFont="1" applyBorder="1" applyAlignment="1">
      <alignment horizontal="right"/>
    </xf>
    <xf numFmtId="0" fontId="0" fillId="0" borderId="9" xfId="0" applyFont="1" applyBorder="1" applyAlignment="1">
      <alignment horizontal="right"/>
    </xf>
    <xf numFmtId="166" fontId="0" fillId="0" borderId="12" xfId="0" applyNumberFormat="1" applyBorder="1" applyAlignment="1"/>
    <xf numFmtId="167" fontId="0" fillId="0" borderId="0" xfId="0" applyNumberFormat="1"/>
    <xf numFmtId="166" fontId="0" fillId="0" borderId="0" xfId="0" applyNumberFormat="1"/>
    <xf numFmtId="167" fontId="0" fillId="0" borderId="5" xfId="0" applyNumberFormat="1" applyBorder="1"/>
    <xf numFmtId="167" fontId="0" fillId="0" borderId="4" xfId="0" applyNumberFormat="1" applyBorder="1"/>
    <xf numFmtId="167" fontId="0" fillId="0" borderId="0" xfId="0" applyNumberFormat="1" applyBorder="1"/>
    <xf numFmtId="167" fontId="0" fillId="0" borderId="5" xfId="0" quotePrefix="1" applyNumberFormat="1" applyBorder="1"/>
    <xf numFmtId="167" fontId="0" fillId="2" borderId="0" xfId="0" applyNumberFormat="1" applyFill="1" applyBorder="1"/>
    <xf numFmtId="0" fontId="0" fillId="0" borderId="0" xfId="0" applyBorder="1" applyAlignment="1"/>
    <xf numFmtId="0" fontId="13" fillId="0" borderId="5" xfId="3" applyFill="1" applyBorder="1"/>
    <xf numFmtId="167" fontId="13" fillId="5" borderId="0" xfId="3" applyNumberFormat="1" applyBorder="1"/>
    <xf numFmtId="168" fontId="0" fillId="0" borderId="0" xfId="0" applyNumberFormat="1"/>
    <xf numFmtId="164" fontId="0" fillId="0" borderId="0" xfId="0" applyNumberFormat="1" applyBorder="1"/>
    <xf numFmtId="168" fontId="0" fillId="0" borderId="0" xfId="0" applyNumberFormat="1" applyBorder="1"/>
    <xf numFmtId="167" fontId="13" fillId="5" borderId="0" xfId="3" applyNumberFormat="1"/>
    <xf numFmtId="0" fontId="13" fillId="5" borderId="0" xfId="3"/>
    <xf numFmtId="168" fontId="0" fillId="0" borderId="0" xfId="0" quotePrefix="1" applyNumberFormat="1" applyBorder="1"/>
    <xf numFmtId="167" fontId="0" fillId="0" borderId="0" xfId="0" applyNumberFormat="1" applyFill="1" applyBorder="1"/>
    <xf numFmtId="0" fontId="14" fillId="0" borderId="0" xfId="0" applyFont="1"/>
    <xf numFmtId="0" fontId="14" fillId="0" borderId="0" xfId="0" applyFont="1" applyBorder="1"/>
    <xf numFmtId="0" fontId="14" fillId="0" borderId="5" xfId="0" applyFont="1" applyBorder="1"/>
    <xf numFmtId="167" fontId="14" fillId="0" borderId="0" xfId="0" applyNumberFormat="1" applyFont="1"/>
    <xf numFmtId="167" fontId="14" fillId="0" borderId="5" xfId="0" applyNumberFormat="1" applyFont="1" applyBorder="1"/>
    <xf numFmtId="0" fontId="14" fillId="0" borderId="7" xfId="0" applyFont="1" applyBorder="1"/>
    <xf numFmtId="0" fontId="14" fillId="0" borderId="8" xfId="0" applyFont="1" applyBorder="1"/>
    <xf numFmtId="165" fontId="0" fillId="0" borderId="9" xfId="0" applyNumberFormat="1" applyBorder="1" applyAlignment="1">
      <alignment horizontal="right"/>
    </xf>
    <xf numFmtId="165" fontId="0" fillId="0" borderId="11" xfId="0" applyNumberFormat="1" applyBorder="1" applyAlignment="1">
      <alignment horizontal="right"/>
    </xf>
    <xf numFmtId="165" fontId="0" fillId="0" borderId="10" xfId="0" applyNumberFormat="1" applyBorder="1" applyAlignment="1">
      <alignment horizontal="right"/>
    </xf>
    <xf numFmtId="0" fontId="2" fillId="0" borderId="0" xfId="0" applyFont="1" applyFill="1"/>
    <xf numFmtId="0" fontId="15" fillId="6" borderId="0" xfId="4"/>
    <xf numFmtId="165" fontId="0" fillId="0" borderId="0" xfId="0" applyNumberFormat="1" applyAlignment="1">
      <alignment horizontal="right"/>
    </xf>
    <xf numFmtId="0" fontId="0" fillId="0" borderId="0" xfId="0" applyBorder="1" applyAlignment="1">
      <alignment wrapText="1"/>
    </xf>
    <xf numFmtId="0" fontId="13" fillId="5" borderId="0" xfId="3" applyBorder="1" applyAlignment="1">
      <alignment horizontal="center" wrapText="1"/>
    </xf>
    <xf numFmtId="165" fontId="0" fillId="0" borderId="3" xfId="0" applyNumberFormat="1" applyBorder="1" applyAlignment="1">
      <alignment horizontal="right"/>
    </xf>
    <xf numFmtId="165" fontId="0" fillId="0" borderId="5" xfId="0" applyNumberFormat="1" applyBorder="1" applyAlignment="1"/>
    <xf numFmtId="165" fontId="0" fillId="0" borderId="10" xfId="0" applyNumberFormat="1" applyBorder="1" applyAlignment="1"/>
    <xf numFmtId="165" fontId="0" fillId="0" borderId="0" xfId="0" applyNumberFormat="1"/>
    <xf numFmtId="165" fontId="0" fillId="0" borderId="5" xfId="0" applyNumberFormat="1" applyBorder="1" applyAlignment="1">
      <alignment horizontal="right"/>
    </xf>
    <xf numFmtId="165" fontId="0" fillId="0" borderId="8" xfId="0" applyNumberFormat="1" applyBorder="1" applyAlignment="1">
      <alignment horizontal="right"/>
    </xf>
    <xf numFmtId="165" fontId="0" fillId="0" borderId="0" xfId="0" applyNumberFormat="1" applyBorder="1" applyAlignment="1">
      <alignment horizontal="right"/>
    </xf>
    <xf numFmtId="165" fontId="0" fillId="0" borderId="21" xfId="0" applyNumberFormat="1" applyBorder="1" applyAlignment="1">
      <alignment horizontal="right"/>
    </xf>
    <xf numFmtId="165" fontId="0" fillId="0" borderId="1" xfId="0" applyNumberFormat="1" applyBorder="1" applyAlignment="1">
      <alignment horizontal="right"/>
    </xf>
    <xf numFmtId="165" fontId="0" fillId="0" borderId="2" xfId="0" applyNumberFormat="1" applyBorder="1" applyAlignment="1">
      <alignment horizontal="right"/>
    </xf>
    <xf numFmtId="165" fontId="0" fillId="0" borderId="4" xfId="0" applyNumberFormat="1" applyBorder="1" applyAlignment="1">
      <alignment horizontal="right"/>
    </xf>
    <xf numFmtId="165" fontId="0" fillId="0" borderId="0" xfId="0" applyNumberFormat="1" applyBorder="1" applyAlignment="1"/>
    <xf numFmtId="165" fontId="0" fillId="0" borderId="9" xfId="0" applyNumberFormat="1" applyBorder="1" applyAlignment="1"/>
    <xf numFmtId="165" fontId="0" fillId="0" borderId="11" xfId="0" applyNumberFormat="1" applyBorder="1" applyAlignment="1"/>
    <xf numFmtId="165" fontId="0" fillId="0" borderId="7" xfId="0" applyNumberFormat="1" applyBorder="1" applyAlignment="1">
      <alignment horizontal="right"/>
    </xf>
    <xf numFmtId="165" fontId="0" fillId="0" borderId="0" xfId="0" quotePrefix="1" applyNumberFormat="1" applyAlignment="1">
      <alignment horizontal="center"/>
    </xf>
    <xf numFmtId="0" fontId="0" fillId="0" borderId="0" xfId="0" applyAlignment="1">
      <alignment vertical="center"/>
    </xf>
    <xf numFmtId="0" fontId="16" fillId="0" borderId="0" xfId="0" applyFont="1" applyAlignment="1">
      <alignment vertical="center"/>
    </xf>
    <xf numFmtId="0" fontId="16" fillId="2" borderId="0" xfId="0" applyFont="1" applyFill="1" applyAlignment="1">
      <alignment vertical="center"/>
    </xf>
    <xf numFmtId="0" fontId="0" fillId="2" borderId="0" xfId="0" applyFill="1" applyAlignment="1">
      <alignment vertical="center"/>
    </xf>
    <xf numFmtId="0" fontId="0" fillId="0" borderId="0" xfId="0" applyBorder="1" applyAlignment="1">
      <alignment horizontal="right"/>
    </xf>
    <xf numFmtId="168" fontId="0" fillId="0" borderId="5" xfId="0" applyNumberFormat="1" applyBorder="1"/>
    <xf numFmtId="0" fontId="0" fillId="0" borderId="22" xfId="0" applyBorder="1"/>
    <xf numFmtId="168" fontId="0" fillId="7" borderId="0" xfId="0" applyNumberFormat="1" applyFill="1"/>
    <xf numFmtId="0" fontId="0" fillId="7" borderId="0" xfId="0" applyFill="1"/>
    <xf numFmtId="0" fontId="0" fillId="7" borderId="7" xfId="0" applyFill="1" applyBorder="1"/>
    <xf numFmtId="167" fontId="14" fillId="7" borderId="0" xfId="0" applyNumberFormat="1" applyFont="1" applyFill="1"/>
    <xf numFmtId="0" fontId="14" fillId="7" borderId="0" xfId="0" applyFont="1" applyFill="1" applyBorder="1"/>
    <xf numFmtId="0" fontId="14" fillId="7" borderId="7" xfId="0" applyFont="1" applyFill="1" applyBorder="1"/>
    <xf numFmtId="167" fontId="14" fillId="7" borderId="0" xfId="0" applyNumberFormat="1" applyFont="1" applyFill="1" applyBorder="1"/>
    <xf numFmtId="0" fontId="0" fillId="0" borderId="23" xfId="0" applyBorder="1"/>
    <xf numFmtId="0" fontId="0" fillId="0" borderId="21" xfId="0" applyBorder="1"/>
    <xf numFmtId="0" fontId="10" fillId="4" borderId="0" xfId="2" applyBorder="1"/>
    <xf numFmtId="0" fontId="0" fillId="0" borderId="18"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165" fontId="0" fillId="0" borderId="9" xfId="0" applyNumberFormat="1" applyBorder="1" applyAlignment="1">
      <alignment horizontal="right"/>
    </xf>
    <xf numFmtId="165" fontId="0" fillId="0" borderId="11" xfId="0" applyNumberFormat="1" applyBorder="1" applyAlignment="1">
      <alignment horizontal="right"/>
    </xf>
    <xf numFmtId="165" fontId="0" fillId="0" borderId="10" xfId="0" applyNumberFormat="1" applyBorder="1" applyAlignment="1">
      <alignment horizontal="right"/>
    </xf>
  </cellXfs>
  <cellStyles count="5">
    <cellStyle name="Bad" xfId="2" builtinId="27"/>
    <cellStyle name="Good" xfId="3" builtinId="26"/>
    <cellStyle name="Hyperlink" xfId="1" builtinId="8"/>
    <cellStyle name="Neutral" xfId="4" builtinId="28"/>
    <cellStyle name="Normal" xfId="0" builtinId="0"/>
  </cellStyles>
  <dxfs count="0"/>
  <tableStyles count="0" defaultTableStyle="TableStyleMedium2" defaultPivotStyle="PivotStyleMedium9"/>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support.bioconductor.org/p/13180/" TargetMode="External"/><Relationship Id="rId18" Type="http://schemas.openxmlformats.org/officeDocument/2006/relationships/hyperlink" Target="https://support.bioconductor.org/p/81115/" TargetMode="External"/><Relationship Id="rId26" Type="http://schemas.openxmlformats.org/officeDocument/2006/relationships/hyperlink" Target="https://support.bioconductor.org/p/70175/" TargetMode="External"/><Relationship Id="rId39" Type="http://schemas.openxmlformats.org/officeDocument/2006/relationships/hyperlink" Target="https://support.bioconductor.org/p/47284/" TargetMode="External"/><Relationship Id="rId21" Type="http://schemas.openxmlformats.org/officeDocument/2006/relationships/hyperlink" Target="https://support.bioconductor.org/p/78780/" TargetMode="External"/><Relationship Id="rId34" Type="http://schemas.openxmlformats.org/officeDocument/2006/relationships/hyperlink" Target="https://support.bioconductor.org/p/86166/" TargetMode="External"/><Relationship Id="rId42" Type="http://schemas.openxmlformats.org/officeDocument/2006/relationships/hyperlink" Target="http://talklab.psy.gla.ac.uk/tvw/catpred/" TargetMode="External"/><Relationship Id="rId47" Type="http://schemas.openxmlformats.org/officeDocument/2006/relationships/hyperlink" Target="https://arxiv.org/pdf/1807.10451v4.pdf" TargetMode="External"/><Relationship Id="rId50" Type="http://schemas.openxmlformats.org/officeDocument/2006/relationships/hyperlink" Target="https://support.bioconductor.org/p/6124/" TargetMode="External"/><Relationship Id="rId55" Type="http://schemas.openxmlformats.org/officeDocument/2006/relationships/hyperlink" Target="https://www.youtube.com/watch?v=lsvKbvkd5TA" TargetMode="External"/><Relationship Id="rId7" Type="http://schemas.openxmlformats.org/officeDocument/2006/relationships/hyperlink" Target="https://support.bioconductor.org/p/56568/" TargetMode="External"/><Relationship Id="rId2" Type="http://schemas.openxmlformats.org/officeDocument/2006/relationships/hyperlink" Target="https://www.pnas.org/content/pnas/suppl/2005/02/18/0500369102.DC1/00369Fig10.pdf" TargetMode="External"/><Relationship Id="rId16" Type="http://schemas.openxmlformats.org/officeDocument/2006/relationships/hyperlink" Target="http://psychstat3.missouristate.edu/Documents/MultiBook3/Mlt08.htm" TargetMode="External"/><Relationship Id="rId29" Type="http://schemas.openxmlformats.org/officeDocument/2006/relationships/hyperlink" Target="https://support.bioconductor.org/p/67385/" TargetMode="External"/><Relationship Id="rId11" Type="http://schemas.openxmlformats.org/officeDocument/2006/relationships/hyperlink" Target="https://support.bioconductor.org/p/41617/" TargetMode="External"/><Relationship Id="rId24" Type="http://schemas.openxmlformats.org/officeDocument/2006/relationships/hyperlink" Target="https://support.bioconductor.org/p/76058/" TargetMode="External"/><Relationship Id="rId32" Type="http://schemas.openxmlformats.org/officeDocument/2006/relationships/hyperlink" Target="https://support.bioconductor.org/p/70175/" TargetMode="External"/><Relationship Id="rId37" Type="http://schemas.openxmlformats.org/officeDocument/2006/relationships/hyperlink" Target="https://support.bioconductor.org/p/32455/" TargetMode="External"/><Relationship Id="rId40" Type="http://schemas.openxmlformats.org/officeDocument/2006/relationships/hyperlink" Target="https://support.bioconductor.org/p/28963/" TargetMode="External"/><Relationship Id="rId45" Type="http://schemas.openxmlformats.org/officeDocument/2006/relationships/hyperlink" Target="https://stats.idre.ucla.edu/r/library/r-library-contrast-coding-systems-for-categorical-variables/" TargetMode="External"/><Relationship Id="rId53" Type="http://schemas.openxmlformats.org/officeDocument/2006/relationships/hyperlink" Target="https://www.ncbi.nlm.nih.gov/pubmed/20975127" TargetMode="External"/><Relationship Id="rId58" Type="http://schemas.openxmlformats.org/officeDocument/2006/relationships/printerSettings" Target="../printerSettings/printerSettings1.bin"/><Relationship Id="rId5" Type="http://schemas.openxmlformats.org/officeDocument/2006/relationships/hyperlink" Target="https://support.bioconductor.org/p/94684/" TargetMode="External"/><Relationship Id="rId19" Type="http://schemas.openxmlformats.org/officeDocument/2006/relationships/hyperlink" Target="https://support.bioconductor.org/p/102964/" TargetMode="External"/><Relationship Id="rId4" Type="http://schemas.openxmlformats.org/officeDocument/2006/relationships/hyperlink" Target="https://www.pnas.org/content/suppl/2005/02/18/0500369102.DC1/00369SuppText.html" TargetMode="External"/><Relationship Id="rId9" Type="http://schemas.openxmlformats.org/officeDocument/2006/relationships/hyperlink" Target="https://support.bioconductor.org/p/87931/" TargetMode="External"/><Relationship Id="rId14" Type="http://schemas.openxmlformats.org/officeDocument/2006/relationships/hyperlink" Target="https://stats.stackexchange.com/a/377844" TargetMode="External"/><Relationship Id="rId22" Type="http://schemas.openxmlformats.org/officeDocument/2006/relationships/hyperlink" Target="https://support.bioconductor.org/p/13939/" TargetMode="External"/><Relationship Id="rId27" Type="http://schemas.openxmlformats.org/officeDocument/2006/relationships/hyperlink" Target="https://support.bioconductor.org/p/78974/" TargetMode="External"/><Relationship Id="rId30" Type="http://schemas.openxmlformats.org/officeDocument/2006/relationships/hyperlink" Target="https://support.bioconductor.org/p/63813/" TargetMode="External"/><Relationship Id="rId35" Type="http://schemas.openxmlformats.org/officeDocument/2006/relationships/hyperlink" Target="https://support.bioconductor.org/p/47703/" TargetMode="External"/><Relationship Id="rId43" Type="http://schemas.openxmlformats.org/officeDocument/2006/relationships/hyperlink" Target="https://stats.idre.ucla.edu/other/mult-pkg/faq/general/faqwhat-is-effect-coding/" TargetMode="External"/><Relationship Id="rId48" Type="http://schemas.openxmlformats.org/officeDocument/2006/relationships/hyperlink" Target="https://stats.stackexchange.com/questions/52252/how-to-specify-a-contrast-matrix-in-r-for-the-difference-between-one-level-and" TargetMode="External"/><Relationship Id="rId56" Type="http://schemas.openxmlformats.org/officeDocument/2006/relationships/hyperlink" Target="https://yury-zablotski.netlify.app/post/multiple-logistic-regression-with-interactions/" TargetMode="External"/><Relationship Id="rId8" Type="http://schemas.openxmlformats.org/officeDocument/2006/relationships/hyperlink" Target="https://www.biostars.org/p/204800/" TargetMode="External"/><Relationship Id="rId51" Type="http://schemas.openxmlformats.org/officeDocument/2006/relationships/hyperlink" Target="https://www.theanalysisfactor.com/testing-and-dropping-interaction-terms/" TargetMode="External"/><Relationship Id="rId3" Type="http://schemas.openxmlformats.org/officeDocument/2006/relationships/hyperlink" Target="https://www.pnas.org/content/pnas/suppl/2005/02/18/0500369102.DC1/00369Fig14.pdf" TargetMode="External"/><Relationship Id="rId12" Type="http://schemas.openxmlformats.org/officeDocument/2006/relationships/hyperlink" Target="https://support.bioconductor.org/p/74466/" TargetMode="External"/><Relationship Id="rId17" Type="http://schemas.openxmlformats.org/officeDocument/2006/relationships/hyperlink" Target="http://onlinestatbook.com/2/analysis_of_variance/multiway.html" TargetMode="External"/><Relationship Id="rId25" Type="http://schemas.openxmlformats.org/officeDocument/2006/relationships/hyperlink" Target="https://support.bioconductor.org/p/76058/" TargetMode="External"/><Relationship Id="rId33" Type="http://schemas.openxmlformats.org/officeDocument/2006/relationships/hyperlink" Target="https://support.bioconductor.org/p/86166/" TargetMode="External"/><Relationship Id="rId38" Type="http://schemas.openxmlformats.org/officeDocument/2006/relationships/hyperlink" Target="https://support.bioconductor.org/p/44606/" TargetMode="External"/><Relationship Id="rId46" Type="http://schemas.openxmlformats.org/officeDocument/2006/relationships/hyperlink" Target="https://rstudio-pubs-static.s3.amazonaws.com/65059_586f394d8eb84f84b1baaf56ffb6b47f.html" TargetMode="External"/><Relationship Id="rId20" Type="http://schemas.openxmlformats.org/officeDocument/2006/relationships/hyperlink" Target="https://support.bioconductor.org/p/87573/" TargetMode="External"/><Relationship Id="rId41" Type="http://schemas.openxmlformats.org/officeDocument/2006/relationships/hyperlink" Target="https://support.bioconductor.org/p/31723/" TargetMode="External"/><Relationship Id="rId54" Type="http://schemas.openxmlformats.org/officeDocument/2006/relationships/hyperlink" Target="https://www.youtube.com/watch?v=RGn07Dcrkgw" TargetMode="External"/><Relationship Id="rId1" Type="http://schemas.openxmlformats.org/officeDocument/2006/relationships/hyperlink" Target="https://www.pnas.org/content/102/10/3697" TargetMode="External"/><Relationship Id="rId6" Type="http://schemas.openxmlformats.org/officeDocument/2006/relationships/hyperlink" Target="https://support.bioconductor.org/p/73006/" TargetMode="External"/><Relationship Id="rId15" Type="http://schemas.openxmlformats.org/officeDocument/2006/relationships/hyperlink" Target="https://stats.stackexchange.com/a/156227" TargetMode="External"/><Relationship Id="rId23" Type="http://schemas.openxmlformats.org/officeDocument/2006/relationships/hyperlink" Target="https://support.bioconductor.org/p/13939/" TargetMode="External"/><Relationship Id="rId28" Type="http://schemas.openxmlformats.org/officeDocument/2006/relationships/hyperlink" Target="https://support.bioconductor.org/p/66251/" TargetMode="External"/><Relationship Id="rId36" Type="http://schemas.openxmlformats.org/officeDocument/2006/relationships/hyperlink" Target="https://support.bioconductor.org/p/31723/" TargetMode="External"/><Relationship Id="rId49" Type="http://schemas.openxmlformats.org/officeDocument/2006/relationships/hyperlink" Target="http://www.clayford.net/statistics/tag/sum-contrasts/" TargetMode="External"/><Relationship Id="rId57" Type="http://schemas.openxmlformats.org/officeDocument/2006/relationships/hyperlink" Target="https://www.theanalysisfactor.com/why-report-estimated-marginal-means-in-spss-glm/" TargetMode="External"/><Relationship Id="rId10" Type="http://schemas.openxmlformats.org/officeDocument/2006/relationships/hyperlink" Target="https://support.bioconductor.org/p/73033/" TargetMode="External"/><Relationship Id="rId31" Type="http://schemas.openxmlformats.org/officeDocument/2006/relationships/hyperlink" Target="https://support.bioconductor.org/p/57268/" TargetMode="External"/><Relationship Id="rId44" Type="http://schemas.openxmlformats.org/officeDocument/2006/relationships/hyperlink" Target="http://people.linguistics.mcgill.ca/~morgan/book/practical-regression-topics-1-multi-level-factors-contrast-coding-interactions.html%23contrast-coding" TargetMode="External"/><Relationship Id="rId52" Type="http://schemas.openxmlformats.org/officeDocument/2006/relationships/hyperlink" Target="https://www.youtube.com/watch?v=4M0OFqDPwO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93"/>
  <sheetViews>
    <sheetView tabSelected="1" topLeftCell="A664" zoomScaleNormal="100" workbookViewId="0">
      <selection activeCell="I692" sqref="I692"/>
    </sheetView>
  </sheetViews>
  <sheetFormatPr defaultColWidth="12.85546875" defaultRowHeight="15" x14ac:dyDescent="0.25"/>
  <sheetData>
    <row r="1" spans="1:1" x14ac:dyDescent="0.25">
      <c r="A1" t="s">
        <v>49</v>
      </c>
    </row>
    <row r="2" spans="1:1" x14ac:dyDescent="0.25">
      <c r="A2" t="s">
        <v>0</v>
      </c>
    </row>
    <row r="3" spans="1:1" x14ac:dyDescent="0.25">
      <c r="A3" t="s">
        <v>1</v>
      </c>
    </row>
    <row r="4" spans="1:1" s="2" customFormat="1" x14ac:dyDescent="0.25">
      <c r="A4" s="2" t="s">
        <v>2</v>
      </c>
    </row>
    <row r="6" spans="1:1" x14ac:dyDescent="0.25">
      <c r="A6" s="1" t="s">
        <v>3</v>
      </c>
    </row>
    <row r="7" spans="1:1" x14ac:dyDescent="0.25">
      <c r="A7" t="s">
        <v>4</v>
      </c>
    </row>
    <row r="9" spans="1:1" x14ac:dyDescent="0.25">
      <c r="A9" t="s">
        <v>55</v>
      </c>
    </row>
    <row r="10" spans="1:1" s="2" customFormat="1" x14ac:dyDescent="0.25">
      <c r="A10" s="2" t="s">
        <v>56</v>
      </c>
    </row>
    <row r="12" spans="1:1" x14ac:dyDescent="0.25">
      <c r="A12" t="s">
        <v>5</v>
      </c>
    </row>
    <row r="13" spans="1:1" x14ac:dyDescent="0.25">
      <c r="A13" t="s">
        <v>6</v>
      </c>
    </row>
    <row r="14" spans="1:1" x14ac:dyDescent="0.25">
      <c r="A14" t="s">
        <v>372</v>
      </c>
    </row>
    <row r="15" spans="1:1" x14ac:dyDescent="0.25">
      <c r="A15" t="s">
        <v>7</v>
      </c>
    </row>
    <row r="17" spans="1:1" x14ac:dyDescent="0.25">
      <c r="A17" t="s">
        <v>8</v>
      </c>
    </row>
    <row r="18" spans="1:1" x14ac:dyDescent="0.25">
      <c r="A18" t="s">
        <v>9</v>
      </c>
    </row>
    <row r="19" spans="1:1" x14ac:dyDescent="0.25">
      <c r="A19" t="s">
        <v>10</v>
      </c>
    </row>
    <row r="20" spans="1:1" x14ac:dyDescent="0.25">
      <c r="A20" t="s">
        <v>11</v>
      </c>
    </row>
    <row r="21" spans="1:1" x14ac:dyDescent="0.25">
      <c r="A21" t="s">
        <v>12</v>
      </c>
    </row>
    <row r="23" spans="1:1" s="50" customFormat="1" x14ac:dyDescent="0.25">
      <c r="A23" s="50" t="s">
        <v>13</v>
      </c>
    </row>
    <row r="24" spans="1:1" s="2" customFormat="1" x14ac:dyDescent="0.25">
      <c r="A24" s="2" t="s">
        <v>14</v>
      </c>
    </row>
    <row r="25" spans="1:1" s="2" customFormat="1" x14ac:dyDescent="0.25">
      <c r="A25" s="2" t="s">
        <v>57</v>
      </c>
    </row>
    <row r="26" spans="1:1" s="2" customFormat="1" x14ac:dyDescent="0.25">
      <c r="A26" s="2" t="s">
        <v>58</v>
      </c>
    </row>
    <row r="27" spans="1:1" s="2" customFormat="1" x14ac:dyDescent="0.25">
      <c r="A27" s="2" t="s">
        <v>373</v>
      </c>
    </row>
    <row r="29" spans="1:1" s="50" customFormat="1" x14ac:dyDescent="0.25">
      <c r="A29" s="50" t="s">
        <v>15</v>
      </c>
    </row>
    <row r="30" spans="1:1" s="50" customFormat="1" x14ac:dyDescent="0.25">
      <c r="A30" s="50" t="s">
        <v>16</v>
      </c>
    </row>
    <row r="31" spans="1:1" s="50" customFormat="1" x14ac:dyDescent="0.25">
      <c r="A31" s="50" t="s">
        <v>17</v>
      </c>
    </row>
    <row r="32" spans="1:1" s="50" customFormat="1" x14ac:dyDescent="0.25">
      <c r="A32" s="50" t="s">
        <v>18</v>
      </c>
    </row>
    <row r="33" spans="1:1" s="50" customFormat="1" x14ac:dyDescent="0.25">
      <c r="A33" s="50" t="s">
        <v>19</v>
      </c>
    </row>
    <row r="34" spans="1:1" s="50" customFormat="1" x14ac:dyDescent="0.25">
      <c r="A34" s="50" t="s">
        <v>20</v>
      </c>
    </row>
    <row r="35" spans="1:1" s="50" customFormat="1" x14ac:dyDescent="0.25">
      <c r="A35" s="50" t="s">
        <v>21</v>
      </c>
    </row>
    <row r="36" spans="1:1" s="50" customFormat="1" x14ac:dyDescent="0.25">
      <c r="A36" s="50" t="s">
        <v>22</v>
      </c>
    </row>
    <row r="37" spans="1:1" s="50" customFormat="1" x14ac:dyDescent="0.25">
      <c r="A37" s="50" t="s">
        <v>23</v>
      </c>
    </row>
    <row r="38" spans="1:1" s="50" customFormat="1" x14ac:dyDescent="0.25">
      <c r="A38" s="50" t="s">
        <v>24</v>
      </c>
    </row>
    <row r="39" spans="1:1" s="50" customFormat="1" x14ac:dyDescent="0.25">
      <c r="A39" s="50" t="s">
        <v>25</v>
      </c>
    </row>
    <row r="40" spans="1:1" s="50" customFormat="1" x14ac:dyDescent="0.25">
      <c r="A40" s="50" t="s">
        <v>26</v>
      </c>
    </row>
    <row r="41" spans="1:1" s="50" customFormat="1" x14ac:dyDescent="0.25">
      <c r="A41" s="50" t="s">
        <v>27</v>
      </c>
    </row>
    <row r="43" spans="1:1" s="50" customFormat="1" x14ac:dyDescent="0.25">
      <c r="A43" s="50" t="s">
        <v>28</v>
      </c>
    </row>
    <row r="44" spans="1:1" s="50" customFormat="1" x14ac:dyDescent="0.25">
      <c r="A44" s="50" t="s">
        <v>29</v>
      </c>
    </row>
    <row r="45" spans="1:1" s="50" customFormat="1" x14ac:dyDescent="0.25">
      <c r="A45" s="50" t="s">
        <v>50</v>
      </c>
    </row>
    <row r="46" spans="1:1" s="50" customFormat="1" x14ac:dyDescent="0.25">
      <c r="A46" s="50" t="s">
        <v>30</v>
      </c>
    </row>
    <row r="47" spans="1:1" s="50" customFormat="1" x14ac:dyDescent="0.25">
      <c r="A47" s="50" t="s">
        <v>17</v>
      </c>
    </row>
    <row r="48" spans="1:1" s="50" customFormat="1" x14ac:dyDescent="0.25">
      <c r="A48" s="50" t="s">
        <v>31</v>
      </c>
    </row>
    <row r="49" spans="1:1" s="50" customFormat="1" x14ac:dyDescent="0.25">
      <c r="A49" s="50" t="s">
        <v>51</v>
      </c>
    </row>
    <row r="50" spans="1:1" s="50" customFormat="1" x14ac:dyDescent="0.25">
      <c r="A50" s="50" t="s">
        <v>52</v>
      </c>
    </row>
    <row r="51" spans="1:1" s="2" customFormat="1" x14ac:dyDescent="0.25">
      <c r="A51" s="2" t="s">
        <v>53</v>
      </c>
    </row>
    <row r="52" spans="1:1" s="2" customFormat="1" x14ac:dyDescent="0.25">
      <c r="A52" s="2" t="s">
        <v>32</v>
      </c>
    </row>
    <row r="54" spans="1:1" x14ac:dyDescent="0.25">
      <c r="A54" t="s">
        <v>33</v>
      </c>
    </row>
    <row r="55" spans="1:1" x14ac:dyDescent="0.25">
      <c r="A55" t="s">
        <v>34</v>
      </c>
    </row>
    <row r="56" spans="1:1" x14ac:dyDescent="0.25">
      <c r="A56" t="s">
        <v>35</v>
      </c>
    </row>
    <row r="57" spans="1:1" x14ac:dyDescent="0.25">
      <c r="A57" t="s">
        <v>36</v>
      </c>
    </row>
    <row r="59" spans="1:1" x14ac:dyDescent="0.25">
      <c r="A59" t="s">
        <v>59</v>
      </c>
    </row>
    <row r="60" spans="1:1" x14ac:dyDescent="0.25">
      <c r="A60" t="s">
        <v>60</v>
      </c>
    </row>
    <row r="61" spans="1:1" x14ac:dyDescent="0.25">
      <c r="A61" t="s">
        <v>37</v>
      </c>
    </row>
    <row r="62" spans="1:1" x14ac:dyDescent="0.25">
      <c r="A62" t="s">
        <v>31</v>
      </c>
    </row>
    <row r="63" spans="1:1" x14ac:dyDescent="0.25">
      <c r="A63" t="s">
        <v>38</v>
      </c>
    </row>
    <row r="64" spans="1:1" x14ac:dyDescent="0.25">
      <c r="A64" t="s">
        <v>39</v>
      </c>
    </row>
    <row r="65" spans="1:1" x14ac:dyDescent="0.25">
      <c r="A65" t="s">
        <v>40</v>
      </c>
    </row>
    <row r="66" spans="1:1" x14ac:dyDescent="0.25">
      <c r="A66" t="s">
        <v>41</v>
      </c>
    </row>
    <row r="67" spans="1:1" x14ac:dyDescent="0.25">
      <c r="A67" t="s">
        <v>42</v>
      </c>
    </row>
    <row r="68" spans="1:1" x14ac:dyDescent="0.25">
      <c r="A68" t="s">
        <v>69</v>
      </c>
    </row>
    <row r="69" spans="1:1" s="2" customFormat="1" x14ac:dyDescent="0.25">
      <c r="A69" s="2" t="s">
        <v>43</v>
      </c>
    </row>
    <row r="70" spans="1:1" s="2" customFormat="1" x14ac:dyDescent="0.25">
      <c r="A70" s="2" t="s">
        <v>44</v>
      </c>
    </row>
    <row r="72" spans="1:1" x14ac:dyDescent="0.25">
      <c r="A72" t="s">
        <v>61</v>
      </c>
    </row>
    <row r="73" spans="1:1" x14ac:dyDescent="0.25">
      <c r="A73" t="s">
        <v>62</v>
      </c>
    </row>
    <row r="74" spans="1:1" x14ac:dyDescent="0.25">
      <c r="A74" t="s">
        <v>63</v>
      </c>
    </row>
    <row r="75" spans="1:1" x14ac:dyDescent="0.25">
      <c r="A75" t="s">
        <v>64</v>
      </c>
    </row>
    <row r="76" spans="1:1" x14ac:dyDescent="0.25">
      <c r="A76" t="s">
        <v>65</v>
      </c>
    </row>
    <row r="77" spans="1:1" x14ac:dyDescent="0.25">
      <c r="A77" t="s">
        <v>66</v>
      </c>
    </row>
    <row r="79" spans="1:1" s="2" customFormat="1" x14ac:dyDescent="0.25">
      <c r="A79" s="2" t="s">
        <v>67</v>
      </c>
    </row>
    <row r="80" spans="1:1" s="2" customFormat="1" x14ac:dyDescent="0.25">
      <c r="A80" s="2" t="s">
        <v>68</v>
      </c>
    </row>
    <row r="81" spans="1:1" x14ac:dyDescent="0.25">
      <c r="A81" t="s">
        <v>45</v>
      </c>
    </row>
    <row r="83" spans="1:1" s="1" customFormat="1" x14ac:dyDescent="0.25">
      <c r="A83" s="1" t="s">
        <v>54</v>
      </c>
    </row>
    <row r="84" spans="1:1" x14ac:dyDescent="0.25">
      <c r="A84" t="s">
        <v>46</v>
      </c>
    </row>
    <row r="85" spans="1:1" x14ac:dyDescent="0.25">
      <c r="A85" t="s">
        <v>47</v>
      </c>
    </row>
    <row r="86" spans="1:1" x14ac:dyDescent="0.25">
      <c r="A86" t="s">
        <v>48</v>
      </c>
    </row>
    <row r="88" spans="1:1" x14ac:dyDescent="0.25">
      <c r="A88" t="s">
        <v>74</v>
      </c>
    </row>
    <row r="89" spans="1:1" x14ac:dyDescent="0.25">
      <c r="A89" t="s">
        <v>75</v>
      </c>
    </row>
    <row r="90" spans="1:1" x14ac:dyDescent="0.25">
      <c r="A90" t="s">
        <v>76</v>
      </c>
    </row>
    <row r="92" spans="1:1" x14ac:dyDescent="0.25">
      <c r="A92" s="1" t="s">
        <v>113</v>
      </c>
    </row>
    <row r="93" spans="1:1" x14ac:dyDescent="0.25">
      <c r="A93" s="3" t="s">
        <v>88</v>
      </c>
    </row>
    <row r="94" spans="1:1" x14ac:dyDescent="0.25">
      <c r="A94" t="s">
        <v>77</v>
      </c>
    </row>
    <row r="95" spans="1:1" s="2" customFormat="1" x14ac:dyDescent="0.25">
      <c r="A95" s="2" t="s">
        <v>79</v>
      </c>
    </row>
    <row r="96" spans="1:1" s="2" customFormat="1" x14ac:dyDescent="0.25">
      <c r="A96" s="2" t="s">
        <v>78</v>
      </c>
    </row>
    <row r="98" spans="1:1" x14ac:dyDescent="0.25">
      <c r="A98" s="3" t="s">
        <v>88</v>
      </c>
    </row>
    <row r="99" spans="1:1" x14ac:dyDescent="0.25">
      <c r="A99" t="s">
        <v>92</v>
      </c>
    </row>
    <row r="100" spans="1:1" x14ac:dyDescent="0.25">
      <c r="A100" t="s">
        <v>89</v>
      </c>
    </row>
    <row r="101" spans="1:1" x14ac:dyDescent="0.25">
      <c r="A101" t="s">
        <v>90</v>
      </c>
    </row>
    <row r="102" spans="1:1" x14ac:dyDescent="0.25">
      <c r="A102" t="s">
        <v>91</v>
      </c>
    </row>
    <row r="104" spans="1:1" x14ac:dyDescent="0.25">
      <c r="A104" s="3" t="s">
        <v>82</v>
      </c>
    </row>
    <row r="105" spans="1:1" s="2" customFormat="1" x14ac:dyDescent="0.25">
      <c r="A105" s="2" t="s">
        <v>80</v>
      </c>
    </row>
    <row r="106" spans="1:1" s="2" customFormat="1" x14ac:dyDescent="0.25">
      <c r="A106" s="2" t="s">
        <v>81</v>
      </c>
    </row>
    <row r="107" spans="1:1" x14ac:dyDescent="0.25">
      <c r="A107" t="s">
        <v>83</v>
      </c>
    </row>
    <row r="108" spans="1:1" x14ac:dyDescent="0.25">
      <c r="A108" t="s">
        <v>85</v>
      </c>
    </row>
    <row r="109" spans="1:1" x14ac:dyDescent="0.25">
      <c r="A109" t="s">
        <v>84</v>
      </c>
    </row>
    <row r="110" spans="1:1" x14ac:dyDescent="0.25">
      <c r="A110" t="s">
        <v>86</v>
      </c>
    </row>
    <row r="111" spans="1:1" x14ac:dyDescent="0.25">
      <c r="A111" t="s">
        <v>87</v>
      </c>
    </row>
    <row r="113" spans="1:1" x14ac:dyDescent="0.25">
      <c r="A113" s="3" t="s">
        <v>96</v>
      </c>
    </row>
    <row r="114" spans="1:1" x14ac:dyDescent="0.25">
      <c r="A114" t="s">
        <v>93</v>
      </c>
    </row>
    <row r="115" spans="1:1" s="2" customFormat="1" x14ac:dyDescent="0.25">
      <c r="A115" s="2" t="s">
        <v>94</v>
      </c>
    </row>
    <row r="116" spans="1:1" s="2" customFormat="1" x14ac:dyDescent="0.25">
      <c r="A116" s="2" t="s">
        <v>95</v>
      </c>
    </row>
    <row r="118" spans="1:1" x14ac:dyDescent="0.25">
      <c r="A118" s="3" t="s">
        <v>107</v>
      </c>
    </row>
    <row r="119" spans="1:1" s="2" customFormat="1" x14ac:dyDescent="0.25">
      <c r="A119" s="2" t="s">
        <v>97</v>
      </c>
    </row>
    <row r="120" spans="1:1" x14ac:dyDescent="0.25">
      <c r="A120" t="s">
        <v>106</v>
      </c>
    </row>
    <row r="121" spans="1:1" x14ac:dyDescent="0.25">
      <c r="A121" t="s">
        <v>105</v>
      </c>
    </row>
    <row r="122" spans="1:1" x14ac:dyDescent="0.25">
      <c r="A122" t="s">
        <v>103</v>
      </c>
    </row>
    <row r="123" spans="1:1" x14ac:dyDescent="0.25">
      <c r="A123" t="s">
        <v>104</v>
      </c>
    </row>
    <row r="124" spans="1:1" x14ac:dyDescent="0.25">
      <c r="A124" t="s">
        <v>98</v>
      </c>
    </row>
    <row r="125" spans="1:1" x14ac:dyDescent="0.25">
      <c r="A125" t="s">
        <v>101</v>
      </c>
    </row>
    <row r="126" spans="1:1" x14ac:dyDescent="0.25">
      <c r="A126" t="s">
        <v>99</v>
      </c>
    </row>
    <row r="127" spans="1:1" x14ac:dyDescent="0.25">
      <c r="A127" t="s">
        <v>102</v>
      </c>
    </row>
    <row r="128" spans="1:1" x14ac:dyDescent="0.25">
      <c r="A128" t="s">
        <v>100</v>
      </c>
    </row>
    <row r="130" spans="1:1" x14ac:dyDescent="0.25">
      <c r="A130" s="3" t="s">
        <v>110</v>
      </c>
    </row>
    <row r="131" spans="1:1" s="2" customFormat="1" x14ac:dyDescent="0.25">
      <c r="A131" s="2" t="s">
        <v>112</v>
      </c>
    </row>
    <row r="132" spans="1:1" x14ac:dyDescent="0.25">
      <c r="A132" t="s">
        <v>111</v>
      </c>
    </row>
    <row r="133" spans="1:1" x14ac:dyDescent="0.25">
      <c r="A133" t="s">
        <v>108</v>
      </c>
    </row>
    <row r="134" spans="1:1" s="2" customFormat="1" x14ac:dyDescent="0.25">
      <c r="A134" s="2" t="s">
        <v>109</v>
      </c>
    </row>
    <row r="136" spans="1:1" x14ac:dyDescent="0.25">
      <c r="A136" s="1" t="s">
        <v>194</v>
      </c>
    </row>
    <row r="137" spans="1:1" x14ac:dyDescent="0.25">
      <c r="A137" s="3" t="s">
        <v>356</v>
      </c>
    </row>
    <row r="138" spans="1:1" x14ac:dyDescent="0.25">
      <c r="A138" t="s">
        <v>522</v>
      </c>
    </row>
    <row r="139" spans="1:1" x14ac:dyDescent="0.25">
      <c r="A139" t="s">
        <v>357</v>
      </c>
    </row>
    <row r="140" spans="1:1" x14ac:dyDescent="0.25">
      <c r="A140" t="s">
        <v>358</v>
      </c>
    </row>
    <row r="141" spans="1:1" s="2" customFormat="1" x14ac:dyDescent="0.25">
      <c r="A141" s="2" t="s">
        <v>359</v>
      </c>
    </row>
    <row r="142" spans="1:1" s="2" customFormat="1" x14ac:dyDescent="0.25">
      <c r="A142" s="2" t="s">
        <v>360</v>
      </c>
    </row>
    <row r="143" spans="1:1" s="2" customFormat="1" x14ac:dyDescent="0.25">
      <c r="A143" s="2" t="s">
        <v>361</v>
      </c>
    </row>
    <row r="145" spans="1:7" x14ac:dyDescent="0.25">
      <c r="A145" s="3" t="s">
        <v>370</v>
      </c>
    </row>
    <row r="146" spans="1:7" x14ac:dyDescent="0.25">
      <c r="A146" t="s">
        <v>371</v>
      </c>
    </row>
    <row r="147" spans="1:7" x14ac:dyDescent="0.25">
      <c r="A147" t="s">
        <v>362</v>
      </c>
    </row>
    <row r="148" spans="1:7" x14ac:dyDescent="0.25">
      <c r="A148" t="s">
        <v>363</v>
      </c>
    </row>
    <row r="149" spans="1:7" x14ac:dyDescent="0.25">
      <c r="A149" t="s">
        <v>364</v>
      </c>
    </row>
    <row r="150" spans="1:7" x14ac:dyDescent="0.25">
      <c r="A150" t="s">
        <v>365</v>
      </c>
    </row>
    <row r="151" spans="1:7" x14ac:dyDescent="0.25">
      <c r="A151" t="s">
        <v>366</v>
      </c>
    </row>
    <row r="152" spans="1:7" x14ac:dyDescent="0.25">
      <c r="A152" s="2" t="s">
        <v>367</v>
      </c>
      <c r="B152" s="2"/>
      <c r="C152" s="2"/>
      <c r="D152" s="2"/>
      <c r="E152" s="2"/>
      <c r="F152" s="2"/>
      <c r="G152" s="2"/>
    </row>
    <row r="153" spans="1:7" x14ac:dyDescent="0.25">
      <c r="A153" s="2" t="s">
        <v>368</v>
      </c>
      <c r="B153" s="2"/>
      <c r="C153" s="2"/>
      <c r="D153" s="2"/>
      <c r="E153" s="2"/>
      <c r="F153" s="2"/>
      <c r="G153" s="2"/>
    </row>
    <row r="154" spans="1:7" x14ac:dyDescent="0.25">
      <c r="A154" t="s">
        <v>369</v>
      </c>
    </row>
    <row r="155" spans="1:7" x14ac:dyDescent="0.25">
      <c r="A155" s="1"/>
    </row>
    <row r="156" spans="1:7" x14ac:dyDescent="0.25">
      <c r="A156" s="3" t="s">
        <v>348</v>
      </c>
    </row>
    <row r="157" spans="1:7" x14ac:dyDescent="0.25">
      <c r="A157" t="s">
        <v>347</v>
      </c>
    </row>
    <row r="158" spans="1:7" ht="15.75" x14ac:dyDescent="0.3">
      <c r="A158" t="s">
        <v>344</v>
      </c>
    </row>
    <row r="159" spans="1:7" x14ac:dyDescent="0.25">
      <c r="A159" t="s">
        <v>345</v>
      </c>
    </row>
    <row r="160" spans="1:7" x14ac:dyDescent="0.25">
      <c r="A160" t="s">
        <v>346</v>
      </c>
    </row>
    <row r="161" spans="1:17" x14ac:dyDescent="0.25">
      <c r="A161" s="1"/>
    </row>
    <row r="162" spans="1:17" s="50" customFormat="1" x14ac:dyDescent="0.25">
      <c r="A162" s="55" t="s">
        <v>285</v>
      </c>
    </row>
    <row r="163" spans="1:17" x14ac:dyDescent="0.25">
      <c r="A163" t="s">
        <v>295</v>
      </c>
    </row>
    <row r="164" spans="1:17" s="50" customFormat="1" x14ac:dyDescent="0.25">
      <c r="A164" t="s">
        <v>286</v>
      </c>
    </row>
    <row r="165" spans="1:17" s="50" customFormat="1" x14ac:dyDescent="0.25">
      <c r="A165"/>
    </row>
    <row r="166" spans="1:17" s="50" customFormat="1" x14ac:dyDescent="0.25">
      <c r="A166" s="55" t="s">
        <v>282</v>
      </c>
      <c r="C166" s="50" t="s">
        <v>291</v>
      </c>
    </row>
    <row r="167" spans="1:17" x14ac:dyDescent="0.25">
      <c r="A167" s="2" t="s">
        <v>293</v>
      </c>
      <c r="B167" s="2"/>
      <c r="C167" s="2"/>
      <c r="D167" s="2"/>
      <c r="E167" s="2"/>
      <c r="F167" s="2"/>
      <c r="G167" s="2"/>
      <c r="H167" s="2"/>
      <c r="I167" s="2"/>
    </row>
    <row r="168" spans="1:17" x14ac:dyDescent="0.25">
      <c r="A168" t="s">
        <v>290</v>
      </c>
    </row>
    <row r="169" spans="1:17" x14ac:dyDescent="0.25">
      <c r="A169" t="s">
        <v>287</v>
      </c>
    </row>
    <row r="170" spans="1:17" x14ac:dyDescent="0.25">
      <c r="A170" s="2" t="s">
        <v>294</v>
      </c>
      <c r="B170" s="2"/>
      <c r="C170" s="2"/>
      <c r="D170" s="2"/>
      <c r="E170" s="2"/>
      <c r="F170" s="2"/>
      <c r="G170" s="2"/>
      <c r="H170" s="2"/>
      <c r="I170" s="2"/>
      <c r="J170" s="2"/>
      <c r="K170" s="2"/>
    </row>
    <row r="171" spans="1:17" x14ac:dyDescent="0.25">
      <c r="A171" s="2" t="s">
        <v>305</v>
      </c>
      <c r="B171" s="2"/>
      <c r="C171" s="2"/>
      <c r="D171" s="2"/>
      <c r="E171" s="2"/>
      <c r="F171" s="2"/>
      <c r="G171" s="2"/>
      <c r="H171" s="2"/>
      <c r="I171" s="2"/>
      <c r="J171" s="2"/>
      <c r="K171" s="2"/>
      <c r="L171" s="2"/>
      <c r="M171" s="2"/>
      <c r="N171" s="2"/>
      <c r="O171" s="2"/>
      <c r="P171" s="2"/>
      <c r="Q171" s="2"/>
    </row>
    <row r="172" spans="1:17" x14ac:dyDescent="0.25">
      <c r="A172" t="s">
        <v>284</v>
      </c>
      <c r="F172" s="6"/>
    </row>
    <row r="173" spans="1:17" x14ac:dyDescent="0.25">
      <c r="A173" t="s">
        <v>288</v>
      </c>
      <c r="F173" s="6"/>
    </row>
    <row r="174" spans="1:17" s="50" customFormat="1" x14ac:dyDescent="0.25">
      <c r="A174" s="50" t="s">
        <v>289</v>
      </c>
      <c r="F174" s="54"/>
    </row>
    <row r="176" spans="1:17" x14ac:dyDescent="0.25">
      <c r="A176" s="3" t="s">
        <v>266</v>
      </c>
    </row>
    <row r="177" spans="1:14" x14ac:dyDescent="0.25">
      <c r="A177" s="2" t="s">
        <v>292</v>
      </c>
      <c r="B177" s="2"/>
      <c r="C177" s="2"/>
      <c r="D177" s="2"/>
      <c r="E177" s="2"/>
      <c r="F177" s="2"/>
      <c r="G177" s="2"/>
      <c r="H177" s="2"/>
      <c r="I177" s="2"/>
      <c r="J177" s="2"/>
      <c r="K177" s="2"/>
      <c r="L177" s="2"/>
      <c r="M177" s="2"/>
    </row>
    <row r="178" spans="1:14" x14ac:dyDescent="0.25">
      <c r="A178" t="s">
        <v>275</v>
      </c>
    </row>
    <row r="179" spans="1:14" x14ac:dyDescent="0.25">
      <c r="A179" t="s">
        <v>276</v>
      </c>
    </row>
    <row r="180" spans="1:14" x14ac:dyDescent="0.25">
      <c r="A180" s="2" t="s">
        <v>297</v>
      </c>
      <c r="B180" s="2"/>
      <c r="C180" s="2"/>
      <c r="D180" s="2"/>
      <c r="E180" s="2"/>
      <c r="F180" s="2"/>
      <c r="G180" s="2"/>
      <c r="H180" s="2"/>
      <c r="I180" s="2"/>
      <c r="J180" s="2"/>
    </row>
    <row r="181" spans="1:14" x14ac:dyDescent="0.25">
      <c r="A181" t="s">
        <v>296</v>
      </c>
    </row>
    <row r="182" spans="1:14" x14ac:dyDescent="0.25">
      <c r="A182" t="s">
        <v>277</v>
      </c>
    </row>
    <row r="183" spans="1:14" x14ac:dyDescent="0.25">
      <c r="A183" s="2" t="s">
        <v>298</v>
      </c>
      <c r="B183" s="2"/>
      <c r="C183" s="2"/>
    </row>
    <row r="184" spans="1:14" s="50" customFormat="1" x14ac:dyDescent="0.25">
      <c r="A184" s="50" t="s">
        <v>299</v>
      </c>
    </row>
    <row r="186" spans="1:14" x14ac:dyDescent="0.25">
      <c r="A186" s="3" t="s">
        <v>267</v>
      </c>
      <c r="E186" s="4"/>
      <c r="F186" s="4"/>
      <c r="G186" s="4"/>
      <c r="H186" s="4"/>
    </row>
    <row r="187" spans="1:14" x14ac:dyDescent="0.25">
      <c r="A187" t="s">
        <v>269</v>
      </c>
      <c r="E187" s="4"/>
      <c r="F187" s="4"/>
      <c r="G187" s="4"/>
      <c r="H187" s="4"/>
    </row>
    <row r="188" spans="1:14" x14ac:dyDescent="0.25">
      <c r="A188" t="s">
        <v>270</v>
      </c>
      <c r="E188" s="4"/>
      <c r="F188" s="4"/>
      <c r="G188" s="4"/>
      <c r="H188" s="4"/>
    </row>
    <row r="189" spans="1:14" x14ac:dyDescent="0.25">
      <c r="A189" t="s">
        <v>300</v>
      </c>
      <c r="F189" s="6"/>
    </row>
    <row r="190" spans="1:14" x14ac:dyDescent="0.25">
      <c r="A190" t="s">
        <v>268</v>
      </c>
      <c r="E190" s="51"/>
      <c r="F190" s="52"/>
      <c r="G190" s="51"/>
      <c r="H190" s="51"/>
      <c r="I190" s="51"/>
      <c r="J190" s="51"/>
      <c r="K190" s="51"/>
      <c r="L190" s="51"/>
      <c r="M190" s="51"/>
      <c r="N190" s="51"/>
    </row>
    <row r="192" spans="1:14" x14ac:dyDescent="0.25">
      <c r="A192" s="3" t="s">
        <v>681</v>
      </c>
    </row>
    <row r="193" spans="1:14" x14ac:dyDescent="0.25">
      <c r="A193" t="s">
        <v>682</v>
      </c>
    </row>
    <row r="194" spans="1:14" x14ac:dyDescent="0.25">
      <c r="A194" t="s">
        <v>683</v>
      </c>
    </row>
    <row r="195" spans="1:14" x14ac:dyDescent="0.25">
      <c r="A195" t="s">
        <v>684</v>
      </c>
    </row>
    <row r="197" spans="1:14" x14ac:dyDescent="0.25">
      <c r="A197" s="3" t="s">
        <v>271</v>
      </c>
    </row>
    <row r="198" spans="1:14" x14ac:dyDescent="0.25">
      <c r="A198" s="2" t="s">
        <v>274</v>
      </c>
      <c r="B198" s="2"/>
      <c r="C198" s="2"/>
    </row>
    <row r="199" spans="1:14" x14ac:dyDescent="0.25">
      <c r="A199" s="2" t="s">
        <v>272</v>
      </c>
      <c r="B199" s="2"/>
      <c r="C199" s="2"/>
      <c r="D199" s="2"/>
      <c r="E199" s="2"/>
      <c r="F199" s="2"/>
      <c r="G199" s="2"/>
      <c r="H199" s="2"/>
    </row>
    <row r="200" spans="1:14" x14ac:dyDescent="0.25">
      <c r="A200" t="s">
        <v>273</v>
      </c>
    </row>
    <row r="201" spans="1:14" x14ac:dyDescent="0.25">
      <c r="A201" s="2" t="s">
        <v>278</v>
      </c>
      <c r="B201" s="2"/>
      <c r="C201" s="2"/>
      <c r="D201" s="2"/>
      <c r="E201" s="2"/>
      <c r="F201" s="2"/>
      <c r="G201" s="2"/>
      <c r="H201" s="2"/>
      <c r="I201" s="2"/>
      <c r="J201" s="2"/>
      <c r="K201" s="2"/>
      <c r="L201" s="2"/>
      <c r="M201" s="2"/>
      <c r="N201" s="2"/>
    </row>
    <row r="202" spans="1:14" x14ac:dyDescent="0.25">
      <c r="A202" t="s">
        <v>279</v>
      </c>
    </row>
    <row r="203" spans="1:14" x14ac:dyDescent="0.25">
      <c r="A203" t="s">
        <v>280</v>
      </c>
    </row>
    <row r="204" spans="1:14" x14ac:dyDescent="0.25">
      <c r="A204" t="s">
        <v>281</v>
      </c>
    </row>
    <row r="205" spans="1:14" x14ac:dyDescent="0.25">
      <c r="A205" t="s">
        <v>283</v>
      </c>
    </row>
    <row r="207" spans="1:14" x14ac:dyDescent="0.25">
      <c r="A207" s="3" t="s">
        <v>122</v>
      </c>
    </row>
    <row r="208" spans="1:14" x14ac:dyDescent="0.25">
      <c r="A208" s="2" t="s">
        <v>225</v>
      </c>
      <c r="B208" s="2"/>
      <c r="C208" s="2"/>
    </row>
    <row r="209" spans="1:10" x14ac:dyDescent="0.25">
      <c r="A209" t="s">
        <v>123</v>
      </c>
    </row>
    <row r="210" spans="1:10" x14ac:dyDescent="0.25">
      <c r="A210" t="s">
        <v>124</v>
      </c>
    </row>
    <row r="211" spans="1:10" x14ac:dyDescent="0.25">
      <c r="A211" s="5" t="s">
        <v>115</v>
      </c>
      <c r="D211" s="4"/>
    </row>
    <row r="212" spans="1:10" x14ac:dyDescent="0.25">
      <c r="A212" s="5" t="s">
        <v>116</v>
      </c>
    </row>
    <row r="213" spans="1:10" x14ac:dyDescent="0.25">
      <c r="A213" t="s">
        <v>117</v>
      </c>
    </row>
    <row r="214" spans="1:10" x14ac:dyDescent="0.25">
      <c r="A214" t="s">
        <v>118</v>
      </c>
      <c r="J214" t="s">
        <v>171</v>
      </c>
    </row>
    <row r="215" spans="1:10" x14ac:dyDescent="0.25">
      <c r="A215" t="s">
        <v>119</v>
      </c>
      <c r="J215" t="s">
        <v>172</v>
      </c>
    </row>
    <row r="216" spans="1:10" x14ac:dyDescent="0.25">
      <c r="A216" t="s">
        <v>120</v>
      </c>
      <c r="J216" t="s">
        <v>173</v>
      </c>
    </row>
    <row r="217" spans="1:10" x14ac:dyDescent="0.25">
      <c r="A217" t="s">
        <v>121</v>
      </c>
      <c r="J217" t="s">
        <v>174</v>
      </c>
    </row>
    <row r="218" spans="1:10" x14ac:dyDescent="0.25">
      <c r="A218" t="s">
        <v>168</v>
      </c>
      <c r="J218" t="s">
        <v>175</v>
      </c>
    </row>
    <row r="219" spans="1:10" x14ac:dyDescent="0.25">
      <c r="A219" t="s">
        <v>169</v>
      </c>
      <c r="J219" t="s">
        <v>176</v>
      </c>
    </row>
    <row r="220" spans="1:10" x14ac:dyDescent="0.25">
      <c r="A220" s="2" t="s">
        <v>170</v>
      </c>
      <c r="B220" s="2"/>
      <c r="C220" s="2"/>
      <c r="D220" s="2"/>
      <c r="E220" s="2"/>
      <c r="F220" s="2"/>
      <c r="G220" s="2"/>
      <c r="H220" s="2"/>
      <c r="I220" s="2"/>
    </row>
    <row r="222" spans="1:10" x14ac:dyDescent="0.25">
      <c r="A222" s="3" t="s">
        <v>213</v>
      </c>
    </row>
    <row r="223" spans="1:10" x14ac:dyDescent="0.25">
      <c r="A223" s="2" t="s">
        <v>226</v>
      </c>
      <c r="B223" s="2"/>
      <c r="C223" s="2"/>
    </row>
    <row r="224" spans="1:10" x14ac:dyDescent="0.25">
      <c r="A224" t="s">
        <v>214</v>
      </c>
    </row>
    <row r="225" spans="1:14" x14ac:dyDescent="0.25">
      <c r="A225" t="s">
        <v>217</v>
      </c>
    </row>
    <row r="226" spans="1:14" x14ac:dyDescent="0.25">
      <c r="A226" t="s">
        <v>209</v>
      </c>
      <c r="J226" t="s">
        <v>220</v>
      </c>
    </row>
    <row r="227" spans="1:14" x14ac:dyDescent="0.25">
      <c r="A227" t="s">
        <v>211</v>
      </c>
      <c r="J227" t="s">
        <v>219</v>
      </c>
    </row>
    <row r="228" spans="1:14" x14ac:dyDescent="0.25">
      <c r="A228" t="s">
        <v>210</v>
      </c>
      <c r="J228" t="s">
        <v>221</v>
      </c>
    </row>
    <row r="229" spans="1:14" x14ac:dyDescent="0.25">
      <c r="A229" t="s">
        <v>208</v>
      </c>
      <c r="J229" t="s">
        <v>222</v>
      </c>
    </row>
    <row r="230" spans="1:14" x14ac:dyDescent="0.25">
      <c r="A230" s="30" t="s">
        <v>215</v>
      </c>
      <c r="B230" s="2"/>
      <c r="C230" s="2"/>
      <c r="D230" s="2"/>
      <c r="E230" s="2"/>
      <c r="F230" s="2"/>
      <c r="G230" s="2"/>
      <c r="H230" s="2"/>
      <c r="I230" s="2"/>
      <c r="J230" t="s">
        <v>212</v>
      </c>
    </row>
    <row r="231" spans="1:14" x14ac:dyDescent="0.25">
      <c r="A231" s="2" t="s">
        <v>216</v>
      </c>
      <c r="B231" s="2"/>
      <c r="C231" s="2"/>
      <c r="D231" s="2"/>
      <c r="E231" s="2"/>
      <c r="F231" s="2"/>
      <c r="G231" s="2"/>
      <c r="H231" s="2"/>
      <c r="I231" s="2"/>
      <c r="J231" t="s">
        <v>218</v>
      </c>
    </row>
    <row r="233" spans="1:14" x14ac:dyDescent="0.25">
      <c r="A233" s="3" t="s">
        <v>125</v>
      </c>
    </row>
    <row r="234" spans="1:14" x14ac:dyDescent="0.25">
      <c r="A234" s="2" t="s">
        <v>227</v>
      </c>
      <c r="B234" s="2"/>
      <c r="C234" s="2"/>
    </row>
    <row r="235" spans="1:14" s="50" customFormat="1" x14ac:dyDescent="0.25">
      <c r="A235" s="50" t="s">
        <v>136</v>
      </c>
      <c r="N235" s="72"/>
    </row>
    <row r="236" spans="1:14" x14ac:dyDescent="0.25">
      <c r="A236" t="s">
        <v>137</v>
      </c>
      <c r="N236" s="5"/>
    </row>
    <row r="237" spans="1:14" s="50" customFormat="1" x14ac:dyDescent="0.25">
      <c r="A237" s="50" t="s">
        <v>206</v>
      </c>
    </row>
    <row r="238" spans="1:14" x14ac:dyDescent="0.25">
      <c r="A238" s="2" t="s">
        <v>139</v>
      </c>
      <c r="B238" s="2"/>
      <c r="C238" s="2"/>
      <c r="D238" s="2"/>
    </row>
    <row r="239" spans="1:14" s="50" customFormat="1" x14ac:dyDescent="0.25">
      <c r="A239" s="50" t="s">
        <v>140</v>
      </c>
    </row>
    <row r="240" spans="1:14" s="50" customFormat="1" x14ac:dyDescent="0.25">
      <c r="A240" s="50" t="s">
        <v>138</v>
      </c>
    </row>
    <row r="241" spans="1:7" s="50" customFormat="1" x14ac:dyDescent="0.25"/>
    <row r="242" spans="1:7" x14ac:dyDescent="0.25">
      <c r="A242" s="3" t="s">
        <v>135</v>
      </c>
    </row>
    <row r="243" spans="1:7" x14ac:dyDescent="0.25">
      <c r="A243" s="2" t="s">
        <v>226</v>
      </c>
      <c r="B243" s="2"/>
      <c r="C243" s="2"/>
      <c r="D243" s="2"/>
    </row>
    <row r="244" spans="1:7" x14ac:dyDescent="0.25">
      <c r="A244" t="s">
        <v>128</v>
      </c>
      <c r="D244" t="s">
        <v>131</v>
      </c>
    </row>
    <row r="245" spans="1:7" x14ac:dyDescent="0.25">
      <c r="A245" t="s">
        <v>129</v>
      </c>
      <c r="D245" t="s">
        <v>132</v>
      </c>
    </row>
    <row r="246" spans="1:7" x14ac:dyDescent="0.25">
      <c r="A246" t="s">
        <v>130</v>
      </c>
    </row>
    <row r="247" spans="1:7" x14ac:dyDescent="0.25">
      <c r="A247" t="s">
        <v>133</v>
      </c>
    </row>
    <row r="248" spans="1:7" x14ac:dyDescent="0.25">
      <c r="A248" s="2" t="s">
        <v>134</v>
      </c>
      <c r="B248" s="2"/>
      <c r="C248" s="2"/>
      <c r="D248" s="2"/>
      <c r="E248" s="2"/>
      <c r="F248" s="2"/>
      <c r="G248" s="2"/>
    </row>
    <row r="250" spans="1:7" x14ac:dyDescent="0.25">
      <c r="A250" s="3" t="s">
        <v>449</v>
      </c>
    </row>
    <row r="251" spans="1:7" x14ac:dyDescent="0.25">
      <c r="A251" s="2" t="s">
        <v>514</v>
      </c>
      <c r="B251" s="2"/>
      <c r="C251" s="2"/>
      <c r="D251" s="2"/>
      <c r="E251" s="2"/>
    </row>
    <row r="252" spans="1:7" x14ac:dyDescent="0.25">
      <c r="A252" s="5" t="s">
        <v>444</v>
      </c>
    </row>
    <row r="253" spans="1:7" x14ac:dyDescent="0.25">
      <c r="A253" t="s">
        <v>452</v>
      </c>
    </row>
    <row r="254" spans="1:7" ht="15.75" x14ac:dyDescent="0.3">
      <c r="A254" t="s">
        <v>445</v>
      </c>
    </row>
    <row r="255" spans="1:7" x14ac:dyDescent="0.25">
      <c r="A255" t="s">
        <v>446</v>
      </c>
    </row>
    <row r="256" spans="1:7" x14ac:dyDescent="0.25">
      <c r="A256" t="s">
        <v>447</v>
      </c>
    </row>
    <row r="257" spans="1:4" x14ac:dyDescent="0.25">
      <c r="A257" t="s">
        <v>515</v>
      </c>
    </row>
    <row r="258" spans="1:4" x14ac:dyDescent="0.25">
      <c r="A258" s="70" t="s">
        <v>448</v>
      </c>
    </row>
    <row r="259" spans="1:4" x14ac:dyDescent="0.25">
      <c r="A259" t="s">
        <v>342</v>
      </c>
    </row>
    <row r="261" spans="1:4" x14ac:dyDescent="0.25">
      <c r="A261" s="3" t="s">
        <v>450</v>
      </c>
    </row>
    <row r="262" spans="1:4" x14ac:dyDescent="0.25">
      <c r="A262" s="2" t="s">
        <v>516</v>
      </c>
      <c r="B262" s="2"/>
      <c r="C262" s="2"/>
      <c r="D262" s="2"/>
    </row>
    <row r="263" spans="1:4" x14ac:dyDescent="0.25">
      <c r="A263" t="s">
        <v>451</v>
      </c>
    </row>
    <row r="264" spans="1:4" x14ac:dyDescent="0.25">
      <c r="A264" t="s">
        <v>453</v>
      </c>
    </row>
    <row r="265" spans="1:4" x14ac:dyDescent="0.25">
      <c r="A265" t="s">
        <v>454</v>
      </c>
    </row>
    <row r="267" spans="1:4" x14ac:dyDescent="0.25">
      <c r="A267" s="3" t="s">
        <v>207</v>
      </c>
    </row>
    <row r="268" spans="1:4" x14ac:dyDescent="0.25">
      <c r="A268" s="2" t="s">
        <v>227</v>
      </c>
      <c r="B268" s="2"/>
    </row>
    <row r="270" spans="1:4" x14ac:dyDescent="0.25">
      <c r="A270" s="3" t="s">
        <v>150</v>
      </c>
    </row>
    <row r="271" spans="1:4" x14ac:dyDescent="0.25">
      <c r="A271" s="2" t="s">
        <v>223</v>
      </c>
      <c r="B271" s="2"/>
    </row>
    <row r="272" spans="1:4" x14ac:dyDescent="0.25">
      <c r="A272" t="s">
        <v>126</v>
      </c>
    </row>
    <row r="273" spans="1:3" x14ac:dyDescent="0.25">
      <c r="A273" t="s">
        <v>127</v>
      </c>
    </row>
    <row r="274" spans="1:3" x14ac:dyDescent="0.25">
      <c r="A274" s="2" t="s">
        <v>513</v>
      </c>
      <c r="B274" s="2"/>
    </row>
    <row r="275" spans="1:3" x14ac:dyDescent="0.25">
      <c r="A275" t="s">
        <v>141</v>
      </c>
    </row>
    <row r="276" spans="1:3" x14ac:dyDescent="0.25">
      <c r="A276" t="s">
        <v>142</v>
      </c>
    </row>
    <row r="277" spans="1:3" x14ac:dyDescent="0.25">
      <c r="A277" t="s">
        <v>143</v>
      </c>
    </row>
    <row r="278" spans="1:3" x14ac:dyDescent="0.25">
      <c r="A278" t="s">
        <v>149</v>
      </c>
    </row>
    <row r="279" spans="1:3" x14ac:dyDescent="0.25">
      <c r="A279" t="s">
        <v>144</v>
      </c>
    </row>
    <row r="280" spans="1:3" x14ac:dyDescent="0.25">
      <c r="A280" t="s">
        <v>145</v>
      </c>
    </row>
    <row r="281" spans="1:3" x14ac:dyDescent="0.25">
      <c r="A281" t="s">
        <v>146</v>
      </c>
    </row>
    <row r="282" spans="1:3" x14ac:dyDescent="0.25">
      <c r="A282" t="s">
        <v>147</v>
      </c>
    </row>
    <row r="283" spans="1:3" x14ac:dyDescent="0.25">
      <c r="A283" s="2" t="s">
        <v>148</v>
      </c>
      <c r="B283" s="2"/>
      <c r="C283" s="2"/>
    </row>
    <row r="284" spans="1:3" x14ac:dyDescent="0.25">
      <c r="A284" t="s">
        <v>151</v>
      </c>
    </row>
    <row r="285" spans="1:3" x14ac:dyDescent="0.25">
      <c r="A285" t="s">
        <v>152</v>
      </c>
    </row>
    <row r="286" spans="1:3" s="50" customFormat="1" x14ac:dyDescent="0.25">
      <c r="A286" s="50" t="s">
        <v>153</v>
      </c>
    </row>
    <row r="287" spans="1:3" s="50" customFormat="1" x14ac:dyDescent="0.25">
      <c r="A287" s="50" t="s">
        <v>154</v>
      </c>
    </row>
    <row r="288" spans="1:3" s="50" customFormat="1" x14ac:dyDescent="0.25">
      <c r="A288" s="50" t="s">
        <v>155</v>
      </c>
    </row>
    <row r="289" spans="1:1" s="50" customFormat="1" x14ac:dyDescent="0.25">
      <c r="A289" s="50" t="s">
        <v>159</v>
      </c>
    </row>
    <row r="290" spans="1:1" s="50" customFormat="1" x14ac:dyDescent="0.25">
      <c r="A290" s="50" t="s">
        <v>160</v>
      </c>
    </row>
    <row r="291" spans="1:1" s="50" customFormat="1" x14ac:dyDescent="0.25">
      <c r="A291" s="50" t="s">
        <v>161</v>
      </c>
    </row>
    <row r="292" spans="1:1" s="50" customFormat="1" x14ac:dyDescent="0.25">
      <c r="A292" s="50" t="s">
        <v>162</v>
      </c>
    </row>
    <row r="293" spans="1:1" s="50" customFormat="1" x14ac:dyDescent="0.25">
      <c r="A293" s="50" t="s">
        <v>163</v>
      </c>
    </row>
    <row r="294" spans="1:1" s="50" customFormat="1" x14ac:dyDescent="0.25">
      <c r="A294" s="50" t="s">
        <v>165</v>
      </c>
    </row>
    <row r="295" spans="1:1" s="50" customFormat="1" x14ac:dyDescent="0.25">
      <c r="A295" s="50" t="s">
        <v>166</v>
      </c>
    </row>
    <row r="296" spans="1:1" s="50" customFormat="1" x14ac:dyDescent="0.25">
      <c r="A296" s="50" t="s">
        <v>167</v>
      </c>
    </row>
    <row r="297" spans="1:1" x14ac:dyDescent="0.25">
      <c r="A297" t="s">
        <v>164</v>
      </c>
    </row>
    <row r="298" spans="1:1" x14ac:dyDescent="0.25">
      <c r="A298" t="s">
        <v>156</v>
      </c>
    </row>
    <row r="299" spans="1:1" x14ac:dyDescent="0.25">
      <c r="A299" t="s">
        <v>157</v>
      </c>
    </row>
    <row r="300" spans="1:1" x14ac:dyDescent="0.25">
      <c r="A300" t="s">
        <v>158</v>
      </c>
    </row>
    <row r="302" spans="1:1" x14ac:dyDescent="0.25">
      <c r="A302" s="1" t="s">
        <v>494</v>
      </c>
    </row>
    <row r="303" spans="1:1" x14ac:dyDescent="0.25">
      <c r="A303" s="3" t="s">
        <v>455</v>
      </c>
    </row>
    <row r="304" spans="1:1" x14ac:dyDescent="0.25">
      <c r="A304" t="s">
        <v>456</v>
      </c>
    </row>
    <row r="305" spans="1:1" x14ac:dyDescent="0.25">
      <c r="A305" t="s">
        <v>457</v>
      </c>
    </row>
    <row r="307" spans="1:1" x14ac:dyDescent="0.25">
      <c r="A307" s="3" t="s">
        <v>499</v>
      </c>
    </row>
    <row r="308" spans="1:1" x14ac:dyDescent="0.25">
      <c r="A308" t="s">
        <v>500</v>
      </c>
    </row>
    <row r="309" spans="1:1" x14ac:dyDescent="0.25">
      <c r="A309" t="s">
        <v>501</v>
      </c>
    </row>
    <row r="310" spans="1:1" x14ac:dyDescent="0.25">
      <c r="A310" t="s">
        <v>502</v>
      </c>
    </row>
    <row r="312" spans="1:1" x14ac:dyDescent="0.25">
      <c r="A312" s="3" t="s">
        <v>468</v>
      </c>
    </row>
    <row r="313" spans="1:1" x14ac:dyDescent="0.25">
      <c r="A313" t="s">
        <v>469</v>
      </c>
    </row>
    <row r="314" spans="1:1" x14ac:dyDescent="0.25">
      <c r="A314" s="1"/>
    </row>
    <row r="315" spans="1:1" x14ac:dyDescent="0.25">
      <c r="A315" s="3" t="s">
        <v>476</v>
      </c>
    </row>
    <row r="316" spans="1:1" x14ac:dyDescent="0.25">
      <c r="A316" t="s">
        <v>477</v>
      </c>
    </row>
    <row r="317" spans="1:1" x14ac:dyDescent="0.25">
      <c r="A317" t="s">
        <v>470</v>
      </c>
    </row>
    <row r="318" spans="1:1" x14ac:dyDescent="0.25">
      <c r="A318" t="s">
        <v>473</v>
      </c>
    </row>
    <row r="319" spans="1:1" x14ac:dyDescent="0.25">
      <c r="A319" t="s">
        <v>471</v>
      </c>
    </row>
    <row r="320" spans="1:1" x14ac:dyDescent="0.25">
      <c r="A320" t="s">
        <v>472</v>
      </c>
    </row>
    <row r="321" spans="1:10" x14ac:dyDescent="0.25">
      <c r="A321" t="s">
        <v>474</v>
      </c>
    </row>
    <row r="322" spans="1:10" x14ac:dyDescent="0.25">
      <c r="A322" t="s">
        <v>475</v>
      </c>
    </row>
    <row r="324" spans="1:10" x14ac:dyDescent="0.25">
      <c r="A324" s="3" t="s">
        <v>479</v>
      </c>
    </row>
    <row r="325" spans="1:10" x14ac:dyDescent="0.25">
      <c r="A325" t="s">
        <v>480</v>
      </c>
    </row>
    <row r="326" spans="1:10" x14ac:dyDescent="0.25">
      <c r="A326" t="s">
        <v>481</v>
      </c>
    </row>
    <row r="327" spans="1:10" x14ac:dyDescent="0.25">
      <c r="A327" t="s">
        <v>482</v>
      </c>
    </row>
    <row r="328" spans="1:10" x14ac:dyDescent="0.25">
      <c r="A328" t="s">
        <v>483</v>
      </c>
    </row>
    <row r="330" spans="1:10" x14ac:dyDescent="0.25">
      <c r="A330" s="3" t="s">
        <v>495</v>
      </c>
    </row>
    <row r="331" spans="1:10" x14ac:dyDescent="0.25">
      <c r="A331" s="2" t="s">
        <v>496</v>
      </c>
      <c r="B331" s="2"/>
      <c r="C331" s="2"/>
      <c r="D331" s="2"/>
      <c r="E331" s="2"/>
      <c r="F331" s="2"/>
      <c r="G331" s="2"/>
      <c r="H331" s="2"/>
      <c r="I331" s="2"/>
      <c r="J331" s="2"/>
    </row>
    <row r="332" spans="1:10" x14ac:dyDescent="0.25">
      <c r="A332" t="s">
        <v>497</v>
      </c>
    </row>
    <row r="333" spans="1:10" x14ac:dyDescent="0.25">
      <c r="A333" t="s">
        <v>498</v>
      </c>
    </row>
    <row r="335" spans="1:10" x14ac:dyDescent="0.25">
      <c r="A335" s="1" t="s">
        <v>520</v>
      </c>
    </row>
    <row r="336" spans="1:10" x14ac:dyDescent="0.25">
      <c r="A336" s="3" t="s">
        <v>353</v>
      </c>
    </row>
    <row r="337" spans="1:1" x14ac:dyDescent="0.25">
      <c r="A337" t="s">
        <v>352</v>
      </c>
    </row>
    <row r="338" spans="1:1" x14ac:dyDescent="0.25">
      <c r="A338" t="s">
        <v>351</v>
      </c>
    </row>
    <row r="339" spans="1:1" x14ac:dyDescent="0.25">
      <c r="A339" t="s">
        <v>350</v>
      </c>
    </row>
    <row r="340" spans="1:1" x14ac:dyDescent="0.25">
      <c r="A340" t="s">
        <v>349</v>
      </c>
    </row>
    <row r="342" spans="1:1" x14ac:dyDescent="0.25">
      <c r="A342" s="3" t="s">
        <v>433</v>
      </c>
    </row>
    <row r="343" spans="1:1" x14ac:dyDescent="0.25">
      <c r="A343" t="s">
        <v>493</v>
      </c>
    </row>
    <row r="344" spans="1:1" x14ac:dyDescent="0.25">
      <c r="A344" t="s">
        <v>441</v>
      </c>
    </row>
    <row r="345" spans="1:1" x14ac:dyDescent="0.25">
      <c r="A345" t="s">
        <v>442</v>
      </c>
    </row>
    <row r="346" spans="1:1" x14ac:dyDescent="0.25">
      <c r="A346" t="s">
        <v>434</v>
      </c>
    </row>
    <row r="347" spans="1:1" x14ac:dyDescent="0.25">
      <c r="A347" t="s">
        <v>443</v>
      </c>
    </row>
    <row r="348" spans="1:1" x14ac:dyDescent="0.25">
      <c r="A348" t="s">
        <v>432</v>
      </c>
    </row>
    <row r="350" spans="1:1" x14ac:dyDescent="0.25">
      <c r="A350" s="3" t="s">
        <v>306</v>
      </c>
    </row>
    <row r="351" spans="1:1" x14ac:dyDescent="0.25">
      <c r="A351" t="s">
        <v>493</v>
      </c>
    </row>
    <row r="352" spans="1:1" x14ac:dyDescent="0.25">
      <c r="A352" t="s">
        <v>308</v>
      </c>
    </row>
    <row r="353" spans="1:1" x14ac:dyDescent="0.25">
      <c r="A353" t="s">
        <v>309</v>
      </c>
    </row>
    <row r="354" spans="1:1" x14ac:dyDescent="0.25">
      <c r="A354" t="s">
        <v>435</v>
      </c>
    </row>
    <row r="356" spans="1:1" x14ac:dyDescent="0.25">
      <c r="A356" s="3" t="s">
        <v>310</v>
      </c>
    </row>
    <row r="357" spans="1:1" x14ac:dyDescent="0.25">
      <c r="A357" t="s">
        <v>493</v>
      </c>
    </row>
    <row r="358" spans="1:1" x14ac:dyDescent="0.25">
      <c r="A358" t="s">
        <v>436</v>
      </c>
    </row>
    <row r="359" spans="1:1" x14ac:dyDescent="0.25">
      <c r="A359" t="s">
        <v>437</v>
      </c>
    </row>
    <row r="361" spans="1:1" x14ac:dyDescent="0.25">
      <c r="A361" s="3" t="s">
        <v>355</v>
      </c>
    </row>
    <row r="362" spans="1:1" x14ac:dyDescent="0.25">
      <c r="A362" t="s">
        <v>519</v>
      </c>
    </row>
    <row r="363" spans="1:1" x14ac:dyDescent="0.25">
      <c r="A363" t="s">
        <v>518</v>
      </c>
    </row>
    <row r="364" spans="1:1" x14ac:dyDescent="0.25">
      <c r="A364" t="s">
        <v>354</v>
      </c>
    </row>
    <row r="366" spans="1:1" x14ac:dyDescent="0.25">
      <c r="A366" s="1" t="s">
        <v>521</v>
      </c>
    </row>
    <row r="367" spans="1:1" x14ac:dyDescent="0.25">
      <c r="A367" s="3" t="s">
        <v>484</v>
      </c>
    </row>
    <row r="368" spans="1:1" x14ac:dyDescent="0.25">
      <c r="A368" t="s">
        <v>488</v>
      </c>
    </row>
    <row r="369" spans="1:1" x14ac:dyDescent="0.25">
      <c r="A369" t="s">
        <v>485</v>
      </c>
    </row>
    <row r="370" spans="1:1" x14ac:dyDescent="0.25">
      <c r="A370" t="s">
        <v>487</v>
      </c>
    </row>
    <row r="371" spans="1:1" x14ac:dyDescent="0.25">
      <c r="A371" t="s">
        <v>486</v>
      </c>
    </row>
    <row r="372" spans="1:1" x14ac:dyDescent="0.25">
      <c r="A372" t="s">
        <v>489</v>
      </c>
    </row>
    <row r="373" spans="1:1" x14ac:dyDescent="0.25">
      <c r="A373" t="s">
        <v>490</v>
      </c>
    </row>
    <row r="375" spans="1:1" x14ac:dyDescent="0.25">
      <c r="A375" s="3" t="s">
        <v>478</v>
      </c>
    </row>
    <row r="376" spans="1:1" x14ac:dyDescent="0.25">
      <c r="A376" t="s">
        <v>488</v>
      </c>
    </row>
    <row r="377" spans="1:1" ht="15.75" x14ac:dyDescent="0.3">
      <c r="A377" t="s">
        <v>492</v>
      </c>
    </row>
    <row r="378" spans="1:1" x14ac:dyDescent="0.25">
      <c r="A378" t="s">
        <v>491</v>
      </c>
    </row>
    <row r="380" spans="1:1" x14ac:dyDescent="0.25">
      <c r="A380" s="3" t="s">
        <v>506</v>
      </c>
    </row>
    <row r="381" spans="1:1" x14ac:dyDescent="0.25">
      <c r="A381" t="s">
        <v>507</v>
      </c>
    </row>
    <row r="382" spans="1:1" x14ac:dyDescent="0.25">
      <c r="A382" t="s">
        <v>508</v>
      </c>
    </row>
    <row r="383" spans="1:1" x14ac:dyDescent="0.25">
      <c r="A383" t="s">
        <v>509</v>
      </c>
    </row>
    <row r="384" spans="1:1" x14ac:dyDescent="0.25">
      <c r="A384" t="s">
        <v>510</v>
      </c>
    </row>
    <row r="385" spans="1:1" x14ac:dyDescent="0.25">
      <c r="A385" t="s">
        <v>503</v>
      </c>
    </row>
    <row r="386" spans="1:1" x14ac:dyDescent="0.25">
      <c r="A386" t="s">
        <v>504</v>
      </c>
    </row>
    <row r="387" spans="1:1" x14ac:dyDescent="0.25">
      <c r="A387" t="s">
        <v>505</v>
      </c>
    </row>
    <row r="388" spans="1:1" x14ac:dyDescent="0.25">
      <c r="A388" s="71" t="s">
        <v>511</v>
      </c>
    </row>
    <row r="389" spans="1:1" x14ac:dyDescent="0.25">
      <c r="A389" s="71" t="s">
        <v>512</v>
      </c>
    </row>
    <row r="391" spans="1:1" x14ac:dyDescent="0.25">
      <c r="A391" s="1" t="s">
        <v>461</v>
      </c>
    </row>
    <row r="392" spans="1:1" x14ac:dyDescent="0.25">
      <c r="A392" s="3" t="s">
        <v>458</v>
      </c>
    </row>
    <row r="393" spans="1:1" x14ac:dyDescent="0.25">
      <c r="A393" t="s">
        <v>462</v>
      </c>
    </row>
    <row r="394" spans="1:1" x14ac:dyDescent="0.25">
      <c r="A394" t="s">
        <v>459</v>
      </c>
    </row>
    <row r="395" spans="1:1" x14ac:dyDescent="0.25">
      <c r="A395" t="s">
        <v>460</v>
      </c>
    </row>
    <row r="397" spans="1:1" x14ac:dyDescent="0.25">
      <c r="A397" s="3" t="s">
        <v>463</v>
      </c>
    </row>
    <row r="398" spans="1:1" x14ac:dyDescent="0.25">
      <c r="A398" t="s">
        <v>464</v>
      </c>
    </row>
    <row r="399" spans="1:1" x14ac:dyDescent="0.25">
      <c r="A399" t="s">
        <v>465</v>
      </c>
    </row>
    <row r="400" spans="1:1" x14ac:dyDescent="0.25">
      <c r="A400" t="s">
        <v>466</v>
      </c>
    </row>
    <row r="401" spans="1:13" x14ac:dyDescent="0.25">
      <c r="A401" t="s">
        <v>467</v>
      </c>
    </row>
    <row r="403" spans="1:13" x14ac:dyDescent="0.25">
      <c r="A403" s="1" t="s">
        <v>517</v>
      </c>
    </row>
    <row r="404" spans="1:13" x14ac:dyDescent="0.25">
      <c r="B404" t="s">
        <v>317</v>
      </c>
      <c r="C404" t="s">
        <v>318</v>
      </c>
      <c r="D404" t="s">
        <v>319</v>
      </c>
    </row>
    <row r="405" spans="1:13" x14ac:dyDescent="0.25">
      <c r="A405" t="s">
        <v>320</v>
      </c>
      <c r="B405" s="63" t="s">
        <v>171</v>
      </c>
      <c r="C405" s="63" t="s">
        <v>173</v>
      </c>
      <c r="D405" s="63" t="s">
        <v>236</v>
      </c>
      <c r="F405" s="69" t="s">
        <v>339</v>
      </c>
      <c r="H405" t="s">
        <v>524</v>
      </c>
      <c r="M405" t="s">
        <v>338</v>
      </c>
    </row>
    <row r="406" spans="1:13" x14ac:dyDescent="0.25">
      <c r="A406" t="s">
        <v>321</v>
      </c>
      <c r="B406" s="63" t="s">
        <v>172</v>
      </c>
      <c r="C406" s="63" t="s">
        <v>174</v>
      </c>
      <c r="D406" s="63" t="s">
        <v>235</v>
      </c>
      <c r="F406" t="s">
        <v>340</v>
      </c>
      <c r="H406" t="s">
        <v>341</v>
      </c>
      <c r="M406" t="s">
        <v>431</v>
      </c>
    </row>
    <row r="407" spans="1:13" x14ac:dyDescent="0.25">
      <c r="B407" s="12"/>
      <c r="C407" s="12"/>
      <c r="D407" s="12"/>
    </row>
    <row r="409" spans="1:13" x14ac:dyDescent="0.25">
      <c r="A409" s="7" t="s">
        <v>224</v>
      </c>
      <c r="G409" t="s">
        <v>301</v>
      </c>
    </row>
    <row r="410" spans="1:13" x14ac:dyDescent="0.25">
      <c r="A410" s="8" t="s">
        <v>200</v>
      </c>
      <c r="B410" s="17"/>
      <c r="C410" s="8" t="s">
        <v>260</v>
      </c>
      <c r="D410" s="9"/>
      <c r="E410" s="17"/>
      <c r="F410" s="21" t="s">
        <v>201</v>
      </c>
      <c r="G410" s="24"/>
    </row>
    <row r="411" spans="1:13" x14ac:dyDescent="0.25">
      <c r="A411" s="18" t="s">
        <v>251</v>
      </c>
      <c r="B411" s="10"/>
      <c r="C411" s="40" t="s">
        <v>182</v>
      </c>
      <c r="D411" s="41"/>
      <c r="E411" s="42" t="s">
        <v>171</v>
      </c>
      <c r="F411" s="18" t="s">
        <v>237</v>
      </c>
      <c r="G411" s="10"/>
      <c r="I411" s="18" t="s">
        <v>237</v>
      </c>
    </row>
    <row r="412" spans="1:13" x14ac:dyDescent="0.25">
      <c r="A412" s="11" t="s">
        <v>252</v>
      </c>
      <c r="B412" s="13"/>
      <c r="C412" s="31" t="s">
        <v>233</v>
      </c>
      <c r="D412" s="20"/>
      <c r="E412" s="43" t="s">
        <v>172</v>
      </c>
      <c r="F412" s="11" t="s">
        <v>238</v>
      </c>
      <c r="G412" s="13"/>
      <c r="I412" s="11" t="s">
        <v>374</v>
      </c>
    </row>
    <row r="413" spans="1:13" x14ac:dyDescent="0.25">
      <c r="A413" s="11" t="s">
        <v>253</v>
      </c>
      <c r="B413" s="13"/>
      <c r="C413" s="31" t="s">
        <v>231</v>
      </c>
      <c r="D413" s="20"/>
      <c r="E413" s="43" t="s">
        <v>173</v>
      </c>
      <c r="F413" s="11" t="s">
        <v>239</v>
      </c>
      <c r="G413" s="13"/>
      <c r="I413" s="11" t="s">
        <v>375</v>
      </c>
    </row>
    <row r="414" spans="1:13" x14ac:dyDescent="0.25">
      <c r="A414" s="11" t="s">
        <v>254</v>
      </c>
      <c r="B414" s="13"/>
      <c r="C414" s="31" t="s">
        <v>187</v>
      </c>
      <c r="D414" s="20"/>
      <c r="E414" s="43" t="s">
        <v>174</v>
      </c>
      <c r="F414" s="11" t="s">
        <v>240</v>
      </c>
      <c r="G414" s="13"/>
      <c r="I414" s="11" t="s">
        <v>376</v>
      </c>
    </row>
    <row r="415" spans="1:13" x14ac:dyDescent="0.25">
      <c r="A415" s="11" t="s">
        <v>255</v>
      </c>
      <c r="B415" s="13"/>
      <c r="C415" s="31" t="s">
        <v>232</v>
      </c>
      <c r="D415" s="20"/>
      <c r="E415" s="43" t="s">
        <v>236</v>
      </c>
      <c r="F415" s="11" t="s">
        <v>241</v>
      </c>
      <c r="G415" s="13"/>
      <c r="I415" s="11" t="s">
        <v>241</v>
      </c>
    </row>
    <row r="416" spans="1:13" x14ac:dyDescent="0.25">
      <c r="A416" s="14" t="s">
        <v>256</v>
      </c>
      <c r="B416" s="16"/>
      <c r="C416" s="32" t="s">
        <v>234</v>
      </c>
      <c r="D416" s="33"/>
      <c r="E416" s="44" t="s">
        <v>235</v>
      </c>
      <c r="F416" s="14" t="s">
        <v>242</v>
      </c>
      <c r="G416" s="16"/>
      <c r="I416" s="14" t="s">
        <v>242</v>
      </c>
    </row>
    <row r="417" spans="1:17" x14ac:dyDescent="0.25">
      <c r="A417" s="34" t="s">
        <v>243</v>
      </c>
      <c r="B417" s="36"/>
      <c r="C417" s="64" t="s">
        <v>333</v>
      </c>
      <c r="D417" s="65"/>
      <c r="E417" s="66"/>
      <c r="F417" s="67" t="s">
        <v>258</v>
      </c>
      <c r="G417" s="66"/>
      <c r="H417" t="s">
        <v>328</v>
      </c>
      <c r="I417" s="53"/>
    </row>
    <row r="418" spans="1:17" x14ac:dyDescent="0.25">
      <c r="A418" s="34" t="s">
        <v>244</v>
      </c>
      <c r="B418" s="36"/>
      <c r="C418" s="56" t="s">
        <v>259</v>
      </c>
      <c r="D418" s="57"/>
      <c r="E418" s="58"/>
      <c r="F418" s="59" t="s">
        <v>257</v>
      </c>
      <c r="G418" s="58"/>
      <c r="H418" t="s">
        <v>327</v>
      </c>
    </row>
    <row r="419" spans="1:17" x14ac:dyDescent="0.25">
      <c r="A419" s="37" t="s">
        <v>114</v>
      </c>
      <c r="B419" s="38"/>
      <c r="C419" s="37" t="s">
        <v>114</v>
      </c>
      <c r="D419" s="39"/>
      <c r="E419" s="38"/>
      <c r="F419" s="37" t="s">
        <v>264</v>
      </c>
      <c r="G419" s="38"/>
      <c r="H419" t="s">
        <v>329</v>
      </c>
    </row>
    <row r="420" spans="1:17" x14ac:dyDescent="0.25">
      <c r="K420" s="12"/>
      <c r="L420" s="12"/>
    </row>
    <row r="421" spans="1:17" x14ac:dyDescent="0.25">
      <c r="A421" s="7" t="s">
        <v>230</v>
      </c>
      <c r="G421" t="s">
        <v>302</v>
      </c>
      <c r="K421" s="12"/>
      <c r="L421" s="12"/>
    </row>
    <row r="422" spans="1:17" x14ac:dyDescent="0.25">
      <c r="A422" s="8" t="s">
        <v>200</v>
      </c>
      <c r="B422" s="17"/>
      <c r="C422" s="8" t="s">
        <v>260</v>
      </c>
      <c r="D422" s="9"/>
      <c r="E422" s="17"/>
      <c r="F422" s="21" t="s">
        <v>201</v>
      </c>
      <c r="G422" s="24"/>
      <c r="K422" s="27"/>
      <c r="L422" s="12"/>
    </row>
    <row r="423" spans="1:17" x14ac:dyDescent="0.25">
      <c r="A423" s="18" t="s">
        <v>203</v>
      </c>
      <c r="B423" s="10"/>
      <c r="C423" s="40" t="s">
        <v>182</v>
      </c>
      <c r="D423" s="41"/>
      <c r="E423" s="42"/>
      <c r="F423" s="18" t="s">
        <v>237</v>
      </c>
      <c r="G423" s="10"/>
      <c r="I423" t="s">
        <v>412</v>
      </c>
    </row>
    <row r="424" spans="1:17" x14ac:dyDescent="0.25">
      <c r="A424" s="11" t="s">
        <v>197</v>
      </c>
      <c r="B424" s="13"/>
      <c r="C424" s="31" t="s">
        <v>181</v>
      </c>
      <c r="D424" s="20"/>
      <c r="E424" s="43"/>
      <c r="F424" s="11" t="s">
        <v>238</v>
      </c>
      <c r="G424" s="13"/>
      <c r="I424" t="s">
        <v>413</v>
      </c>
      <c r="P424" s="4"/>
    </row>
    <row r="425" spans="1:17" x14ac:dyDescent="0.25">
      <c r="A425" s="11" t="s">
        <v>261</v>
      </c>
      <c r="B425" s="13"/>
      <c r="C425" s="31" t="s">
        <v>177</v>
      </c>
      <c r="D425" s="20"/>
      <c r="E425" s="43"/>
      <c r="F425" s="11" t="s">
        <v>239</v>
      </c>
      <c r="G425" s="13"/>
      <c r="I425" t="s">
        <v>414</v>
      </c>
    </row>
    <row r="426" spans="1:17" x14ac:dyDescent="0.25">
      <c r="A426" s="11" t="s">
        <v>199</v>
      </c>
      <c r="B426" s="13"/>
      <c r="C426" s="31" t="s">
        <v>178</v>
      </c>
      <c r="D426" s="20"/>
      <c r="E426" s="43"/>
      <c r="F426" s="11" t="s">
        <v>240</v>
      </c>
      <c r="G426" s="13"/>
      <c r="I426" t="s">
        <v>415</v>
      </c>
    </row>
    <row r="427" spans="1:17" x14ac:dyDescent="0.25">
      <c r="A427" s="11" t="s">
        <v>262</v>
      </c>
      <c r="B427" s="13"/>
      <c r="C427" s="31" t="s">
        <v>186</v>
      </c>
      <c r="D427" s="20"/>
      <c r="E427" s="43"/>
      <c r="F427" s="11" t="s">
        <v>241</v>
      </c>
      <c r="G427" s="13"/>
      <c r="I427" t="s">
        <v>416</v>
      </c>
    </row>
    <row r="428" spans="1:17" x14ac:dyDescent="0.25">
      <c r="A428" s="14" t="s">
        <v>263</v>
      </c>
      <c r="B428" s="16"/>
      <c r="C428" s="32" t="s">
        <v>185</v>
      </c>
      <c r="D428" s="33"/>
      <c r="E428" s="44"/>
      <c r="F428" s="14" t="s">
        <v>242</v>
      </c>
      <c r="G428" s="16"/>
      <c r="I428" t="s">
        <v>417</v>
      </c>
    </row>
    <row r="429" spans="1:17" x14ac:dyDescent="0.25">
      <c r="A429" s="11" t="s">
        <v>195</v>
      </c>
      <c r="B429" s="13"/>
      <c r="C429" s="31" t="s">
        <v>179</v>
      </c>
      <c r="D429" s="20"/>
      <c r="E429" s="43"/>
      <c r="F429" s="11" t="s">
        <v>183</v>
      </c>
      <c r="G429" s="13"/>
    </row>
    <row r="430" spans="1:17" x14ac:dyDescent="0.25">
      <c r="A430" s="11" t="s">
        <v>195</v>
      </c>
      <c r="B430" s="13"/>
      <c r="C430" s="31" t="s">
        <v>180</v>
      </c>
      <c r="D430" s="20"/>
      <c r="E430" s="43"/>
      <c r="F430" s="11" t="s">
        <v>184</v>
      </c>
      <c r="G430" s="13"/>
    </row>
    <row r="431" spans="1:17" x14ac:dyDescent="0.25">
      <c r="A431" s="11" t="s">
        <v>195</v>
      </c>
      <c r="B431" s="13"/>
      <c r="C431" s="31" t="s">
        <v>188</v>
      </c>
      <c r="D431" s="20"/>
      <c r="E431" s="43"/>
      <c r="F431" s="11" t="s">
        <v>190</v>
      </c>
      <c r="G431" s="13"/>
      <c r="Q431" s="4"/>
    </row>
    <row r="432" spans="1:17" x14ac:dyDescent="0.25">
      <c r="A432" s="11" t="s">
        <v>195</v>
      </c>
      <c r="B432" s="13"/>
      <c r="C432" s="31" t="s">
        <v>189</v>
      </c>
      <c r="D432" s="20"/>
      <c r="E432" s="43"/>
      <c r="F432" s="11" t="s">
        <v>191</v>
      </c>
      <c r="G432" s="13"/>
      <c r="Q432" s="4"/>
    </row>
    <row r="433" spans="1:21" x14ac:dyDescent="0.25">
      <c r="A433" s="11" t="s">
        <v>195</v>
      </c>
      <c r="B433" s="13"/>
      <c r="C433" s="31" t="s">
        <v>192</v>
      </c>
      <c r="D433" s="20"/>
      <c r="E433" s="43"/>
      <c r="F433" s="11" t="s">
        <v>193</v>
      </c>
      <c r="G433" s="13"/>
    </row>
    <row r="434" spans="1:21" x14ac:dyDescent="0.25">
      <c r="A434" s="11" t="s">
        <v>243</v>
      </c>
      <c r="B434" s="13"/>
      <c r="C434" s="31" t="s">
        <v>243</v>
      </c>
      <c r="D434" s="20"/>
      <c r="E434" s="43"/>
      <c r="F434" s="11" t="s">
        <v>245</v>
      </c>
      <c r="G434" s="13"/>
    </row>
    <row r="435" spans="1:21" x14ac:dyDescent="0.25">
      <c r="A435" s="11" t="s">
        <v>244</v>
      </c>
      <c r="B435" s="13"/>
      <c r="C435" s="31" t="s">
        <v>244</v>
      </c>
      <c r="D435" s="20"/>
      <c r="E435" s="43"/>
      <c r="F435" s="11" t="s">
        <v>250</v>
      </c>
      <c r="G435" s="13"/>
    </row>
    <row r="436" spans="1:21" x14ac:dyDescent="0.25">
      <c r="A436" s="37" t="s">
        <v>114</v>
      </c>
      <c r="B436" s="38"/>
      <c r="C436" s="37" t="s">
        <v>114</v>
      </c>
      <c r="D436" s="39"/>
      <c r="E436" s="38"/>
      <c r="F436" s="37" t="s">
        <v>228</v>
      </c>
      <c r="G436" s="38"/>
      <c r="Q436" s="4"/>
    </row>
    <row r="437" spans="1:21" x14ac:dyDescent="0.25">
      <c r="A437" s="12"/>
      <c r="B437" s="12"/>
      <c r="C437" s="12"/>
      <c r="D437" s="12"/>
      <c r="E437" s="12"/>
      <c r="F437" s="12"/>
      <c r="G437" s="12"/>
      <c r="Q437" s="4"/>
    </row>
    <row r="438" spans="1:21" x14ac:dyDescent="0.25">
      <c r="A438" s="7" t="s">
        <v>229</v>
      </c>
      <c r="G438" t="s">
        <v>303</v>
      </c>
    </row>
    <row r="439" spans="1:21" x14ac:dyDescent="0.25">
      <c r="A439" s="8" t="s">
        <v>200</v>
      </c>
      <c r="B439" s="17"/>
      <c r="C439" s="8" t="s">
        <v>260</v>
      </c>
      <c r="D439" s="9"/>
      <c r="E439" s="17"/>
      <c r="F439" s="21" t="s">
        <v>201</v>
      </c>
      <c r="G439" s="24"/>
      <c r="Q439" s="4"/>
    </row>
    <row r="440" spans="1:21" x14ac:dyDescent="0.25">
      <c r="A440" s="18" t="s">
        <v>196</v>
      </c>
      <c r="B440" s="10"/>
      <c r="C440" s="18" t="s">
        <v>182</v>
      </c>
      <c r="D440" s="19"/>
      <c r="E440" s="10"/>
      <c r="F440" s="18" t="s">
        <v>246</v>
      </c>
      <c r="G440" s="10"/>
      <c r="I440" t="s">
        <v>412</v>
      </c>
      <c r="Q440" s="4"/>
    </row>
    <row r="441" spans="1:21" x14ac:dyDescent="0.25">
      <c r="A441" s="11" t="s">
        <v>197</v>
      </c>
      <c r="B441" s="13"/>
      <c r="C441" s="11" t="s">
        <v>181</v>
      </c>
      <c r="D441" s="12"/>
      <c r="E441" s="13"/>
      <c r="F441" s="11" t="s">
        <v>247</v>
      </c>
      <c r="G441" s="13"/>
      <c r="I441" t="s">
        <v>413</v>
      </c>
    </row>
    <row r="442" spans="1:21" x14ac:dyDescent="0.25">
      <c r="A442" s="11" t="s">
        <v>198</v>
      </c>
      <c r="B442" s="13"/>
      <c r="C442" s="11" t="s">
        <v>177</v>
      </c>
      <c r="D442" s="12"/>
      <c r="E442" s="13"/>
      <c r="F442" s="11" t="s">
        <v>248</v>
      </c>
      <c r="G442" s="13"/>
      <c r="I442" t="s">
        <v>414</v>
      </c>
      <c r="K442" t="s">
        <v>324</v>
      </c>
    </row>
    <row r="443" spans="1:21" x14ac:dyDescent="0.25">
      <c r="A443" s="14" t="s">
        <v>199</v>
      </c>
      <c r="B443" s="16"/>
      <c r="C443" s="14" t="s">
        <v>178</v>
      </c>
      <c r="D443" s="15"/>
      <c r="E443" s="16"/>
      <c r="F443" s="14" t="s">
        <v>249</v>
      </c>
      <c r="G443" s="16"/>
      <c r="I443" t="s">
        <v>415</v>
      </c>
      <c r="K443" t="s">
        <v>325</v>
      </c>
      <c r="T443" s="4"/>
    </row>
    <row r="444" spans="1:21" x14ac:dyDescent="0.25">
      <c r="A444" s="34" t="s">
        <v>243</v>
      </c>
      <c r="B444" s="36"/>
      <c r="C444" s="34" t="s">
        <v>243</v>
      </c>
      <c r="D444" s="35"/>
      <c r="E444" s="36"/>
      <c r="F444" s="35" t="s">
        <v>245</v>
      </c>
      <c r="G444" s="36"/>
    </row>
    <row r="445" spans="1:21" x14ac:dyDescent="0.25">
      <c r="A445" s="37" t="s">
        <v>244</v>
      </c>
      <c r="B445" s="38"/>
      <c r="C445" s="37" t="s">
        <v>244</v>
      </c>
      <c r="D445" s="39"/>
      <c r="E445" s="38"/>
      <c r="F445" s="39" t="s">
        <v>250</v>
      </c>
      <c r="G445" s="38"/>
    </row>
    <row r="447" spans="1:21" x14ac:dyDescent="0.25">
      <c r="A447" s="7" t="s">
        <v>401</v>
      </c>
      <c r="G447" t="s">
        <v>304</v>
      </c>
    </row>
    <row r="448" spans="1:21" s="12" customFormat="1" x14ac:dyDescent="0.25">
      <c r="A448" s="21" t="s">
        <v>200</v>
      </c>
      <c r="B448" s="22"/>
      <c r="C448" s="21" t="s">
        <v>260</v>
      </c>
      <c r="D448" s="23"/>
      <c r="E448" s="23"/>
      <c r="F448" s="21" t="s">
        <v>201</v>
      </c>
      <c r="G448" s="24"/>
      <c r="H448"/>
      <c r="K448"/>
      <c r="L448"/>
      <c r="M448"/>
      <c r="N448"/>
      <c r="O448"/>
      <c r="P448"/>
      <c r="Q448"/>
      <c r="R448"/>
      <c r="S448"/>
      <c r="T448"/>
      <c r="U448"/>
    </row>
    <row r="449" spans="1:9" x14ac:dyDescent="0.25">
      <c r="A449" s="18" t="s">
        <v>203</v>
      </c>
      <c r="B449" s="10"/>
      <c r="C449" s="26"/>
      <c r="D449" s="26"/>
      <c r="E449" s="19"/>
      <c r="F449" s="18"/>
      <c r="G449" s="10"/>
      <c r="I449" t="s">
        <v>412</v>
      </c>
    </row>
    <row r="450" spans="1:9" x14ac:dyDescent="0.25">
      <c r="A450" s="11" t="s">
        <v>204</v>
      </c>
      <c r="B450" s="12"/>
      <c r="C450" s="25"/>
      <c r="D450" s="27"/>
      <c r="E450" s="12"/>
      <c r="F450" s="11"/>
      <c r="G450" s="13"/>
      <c r="I450" s="68" t="s">
        <v>407</v>
      </c>
    </row>
    <row r="451" spans="1:9" x14ac:dyDescent="0.25">
      <c r="A451" s="11" t="s">
        <v>322</v>
      </c>
      <c r="B451" s="13"/>
      <c r="C451" s="27"/>
      <c r="D451" s="27"/>
      <c r="E451" s="12"/>
      <c r="F451" s="11"/>
      <c r="G451" s="13"/>
      <c r="I451" s="68" t="s">
        <v>408</v>
      </c>
    </row>
    <row r="452" spans="1:9" x14ac:dyDescent="0.25">
      <c r="A452" s="11" t="s">
        <v>323</v>
      </c>
      <c r="B452" s="13"/>
      <c r="C452" s="27"/>
      <c r="D452" s="27"/>
      <c r="E452" s="12"/>
      <c r="F452" s="11"/>
      <c r="G452" s="13"/>
      <c r="I452" s="68" t="s">
        <v>409</v>
      </c>
    </row>
    <row r="453" spans="1:9" x14ac:dyDescent="0.25">
      <c r="A453" s="11" t="s">
        <v>205</v>
      </c>
      <c r="B453" s="13"/>
      <c r="C453" s="29"/>
      <c r="D453" s="29"/>
      <c r="E453" s="28"/>
      <c r="F453" s="11"/>
      <c r="G453" s="13"/>
      <c r="I453" s="68" t="s">
        <v>410</v>
      </c>
    </row>
    <row r="454" spans="1:9" x14ac:dyDescent="0.25">
      <c r="A454" s="14" t="s">
        <v>202</v>
      </c>
      <c r="B454" s="16"/>
      <c r="C454" s="45"/>
      <c r="D454" s="45"/>
      <c r="E454" s="46"/>
      <c r="F454" s="14"/>
      <c r="G454" s="16"/>
      <c r="I454" s="68" t="s">
        <v>411</v>
      </c>
    </row>
    <row r="455" spans="1:9" x14ac:dyDescent="0.25">
      <c r="A455" s="34" t="s">
        <v>243</v>
      </c>
      <c r="B455" s="36"/>
      <c r="C455" s="47" t="s">
        <v>243</v>
      </c>
      <c r="D455" s="47"/>
      <c r="E455" s="48"/>
      <c r="F455" s="34" t="s">
        <v>245</v>
      </c>
      <c r="G455" s="36"/>
    </row>
    <row r="456" spans="1:9" x14ac:dyDescent="0.25">
      <c r="A456" s="34" t="s">
        <v>244</v>
      </c>
      <c r="B456" s="36"/>
      <c r="C456" s="47" t="s">
        <v>244</v>
      </c>
      <c r="D456" s="47"/>
      <c r="E456" s="48"/>
      <c r="F456" s="34" t="s">
        <v>250</v>
      </c>
      <c r="G456" s="36"/>
    </row>
    <row r="457" spans="1:9" x14ac:dyDescent="0.25">
      <c r="A457" s="37" t="s">
        <v>114</v>
      </c>
      <c r="B457" s="38"/>
      <c r="C457" s="49" t="s">
        <v>114</v>
      </c>
      <c r="D457" s="49"/>
      <c r="E457" s="39"/>
      <c r="F457" s="37" t="s">
        <v>228</v>
      </c>
      <c r="G457" s="38"/>
    </row>
    <row r="459" spans="1:9" x14ac:dyDescent="0.25">
      <c r="A459" s="62" t="s">
        <v>243</v>
      </c>
      <c r="F459" s="6"/>
    </row>
    <row r="460" spans="1:9" x14ac:dyDescent="0.25">
      <c r="A460" t="s">
        <v>624</v>
      </c>
    </row>
    <row r="461" spans="1:9" x14ac:dyDescent="0.25">
      <c r="A461" t="s">
        <v>625</v>
      </c>
    </row>
    <row r="462" spans="1:9" x14ac:dyDescent="0.25">
      <c r="A462" t="s">
        <v>626</v>
      </c>
    </row>
    <row r="463" spans="1:9" x14ac:dyDescent="0.25">
      <c r="A463" t="s">
        <v>627</v>
      </c>
    </row>
    <row r="465" spans="1:15" x14ac:dyDescent="0.25">
      <c r="A465" s="2" t="s">
        <v>343</v>
      </c>
      <c r="B465" s="2"/>
      <c r="C465" s="2"/>
      <c r="D465" s="2"/>
      <c r="E465" s="2"/>
      <c r="F465" s="2"/>
      <c r="G465" s="2"/>
      <c r="H465" s="2"/>
      <c r="I465" s="2"/>
      <c r="J465" s="2"/>
      <c r="K465" s="2"/>
      <c r="L465" s="2"/>
      <c r="M465" s="2"/>
      <c r="N465" s="2"/>
      <c r="O465" s="2"/>
    </row>
    <row r="466" spans="1:15" x14ac:dyDescent="0.25">
      <c r="A466" s="2" t="s">
        <v>639</v>
      </c>
      <c r="B466" s="2"/>
      <c r="C466" s="2"/>
      <c r="D466" s="2"/>
      <c r="E466" s="2"/>
      <c r="F466" s="2"/>
      <c r="G466" s="2"/>
      <c r="H466" s="2"/>
      <c r="I466" s="2"/>
      <c r="J466" s="2"/>
      <c r="K466" s="2"/>
      <c r="L466" s="2"/>
      <c r="M466" s="2"/>
      <c r="N466" s="2"/>
      <c r="O466" s="2"/>
    </row>
    <row r="467" spans="1:15" x14ac:dyDescent="0.25">
      <c r="A467" t="s">
        <v>331</v>
      </c>
    </row>
    <row r="468" spans="1:15" x14ac:dyDescent="0.25">
      <c r="A468" t="s">
        <v>336</v>
      </c>
    </row>
    <row r="470" spans="1:15" x14ac:dyDescent="0.25">
      <c r="A470" s="62" t="s">
        <v>244</v>
      </c>
    </row>
    <row r="471" spans="1:15" x14ac:dyDescent="0.25">
      <c r="A471" t="s">
        <v>692</v>
      </c>
    </row>
    <row r="472" spans="1:15" x14ac:dyDescent="0.25">
      <c r="A472" t="s">
        <v>618</v>
      </c>
    </row>
    <row r="473" spans="1:15" x14ac:dyDescent="0.25">
      <c r="A473" t="s">
        <v>693</v>
      </c>
    </row>
    <row r="474" spans="1:15" x14ac:dyDescent="0.25">
      <c r="A474" t="s">
        <v>694</v>
      </c>
    </row>
    <row r="475" spans="1:15" x14ac:dyDescent="0.25">
      <c r="A475" t="s">
        <v>695</v>
      </c>
    </row>
    <row r="477" spans="1:15" x14ac:dyDescent="0.25">
      <c r="A477" s="2" t="s">
        <v>334</v>
      </c>
      <c r="B477" s="2"/>
      <c r="C477" s="2"/>
      <c r="D477" s="2"/>
      <c r="E477" s="2"/>
      <c r="F477" s="2"/>
      <c r="G477" s="2"/>
      <c r="H477" s="2"/>
    </row>
    <row r="478" spans="1:15" x14ac:dyDescent="0.25">
      <c r="A478" s="68" t="s">
        <v>332</v>
      </c>
    </row>
    <row r="479" spans="1:15" x14ac:dyDescent="0.25">
      <c r="A479" t="s">
        <v>335</v>
      </c>
    </row>
    <row r="481" spans="1:13" x14ac:dyDescent="0.25">
      <c r="A481" s="62" t="s">
        <v>114</v>
      </c>
    </row>
    <row r="482" spans="1:13" x14ac:dyDescent="0.25">
      <c r="A482" t="s">
        <v>337</v>
      </c>
    </row>
    <row r="483" spans="1:13" x14ac:dyDescent="0.25">
      <c r="A483" t="s">
        <v>326</v>
      </c>
    </row>
    <row r="485" spans="1:13" x14ac:dyDescent="0.25">
      <c r="A485" s="1" t="s">
        <v>628</v>
      </c>
    </row>
    <row r="486" spans="1:13" s="125" customFormat="1" x14ac:dyDescent="0.25">
      <c r="A486" s="125" t="s">
        <v>563</v>
      </c>
    </row>
    <row r="488" spans="1:13" s="124" customFormat="1" x14ac:dyDescent="0.25">
      <c r="A488" s="124" t="s">
        <v>621</v>
      </c>
    </row>
    <row r="489" spans="1:13" x14ac:dyDescent="0.25">
      <c r="A489" t="s">
        <v>713</v>
      </c>
    </row>
    <row r="490" spans="1:13" s="124" customFormat="1" x14ac:dyDescent="0.25">
      <c r="A490" t="s">
        <v>687</v>
      </c>
      <c r="B490"/>
      <c r="C490"/>
      <c r="D490"/>
      <c r="K490"/>
      <c r="L490"/>
      <c r="M490"/>
    </row>
    <row r="491" spans="1:13" x14ac:dyDescent="0.25">
      <c r="A491" s="18" t="s">
        <v>686</v>
      </c>
      <c r="B491" s="19"/>
      <c r="C491" s="10"/>
    </row>
    <row r="492" spans="1:13" x14ac:dyDescent="0.25">
      <c r="A492" s="159" t="s">
        <v>705</v>
      </c>
      <c r="B492" s="159" t="s">
        <v>706</v>
      </c>
      <c r="C492" s="159" t="s">
        <v>707</v>
      </c>
    </row>
    <row r="493" spans="1:13" x14ac:dyDescent="0.25">
      <c r="A493" s="160">
        <v>28</v>
      </c>
      <c r="B493" s="160">
        <v>0</v>
      </c>
      <c r="C493" s="160">
        <v>0</v>
      </c>
      <c r="E493" s="12"/>
      <c r="F493" s="12"/>
      <c r="G493" s="12"/>
    </row>
    <row r="494" spans="1:13" x14ac:dyDescent="0.25">
      <c r="A494" s="160">
        <v>9899</v>
      </c>
      <c r="B494" s="160">
        <v>9965</v>
      </c>
      <c r="C494" s="160">
        <v>9965</v>
      </c>
      <c r="E494" s="12"/>
      <c r="F494" s="12"/>
      <c r="G494" s="12"/>
    </row>
    <row r="495" spans="1:13" x14ac:dyDescent="0.25">
      <c r="A495" s="151">
        <v>38</v>
      </c>
      <c r="B495" s="151">
        <v>0</v>
      </c>
      <c r="C495" s="151">
        <v>0</v>
      </c>
    </row>
    <row r="496" spans="1:13" x14ac:dyDescent="0.25">
      <c r="A496" s="12"/>
      <c r="B496" s="12"/>
      <c r="C496" s="12"/>
    </row>
    <row r="497" spans="1:8" s="124" customFormat="1" x14ac:dyDescent="0.25">
      <c r="A497" t="s">
        <v>688</v>
      </c>
      <c r="F497" s="149"/>
      <c r="G497" s="149"/>
      <c r="H497" s="149"/>
    </row>
    <row r="498" spans="1:8" s="124" customFormat="1" x14ac:dyDescent="0.25">
      <c r="A498" t="s">
        <v>691</v>
      </c>
      <c r="F498" s="149"/>
      <c r="G498" s="149"/>
      <c r="H498" s="149"/>
    </row>
    <row r="500" spans="1:8" s="124" customFormat="1" x14ac:dyDescent="0.25">
      <c r="A500" s="124" t="s">
        <v>622</v>
      </c>
    </row>
    <row r="501" spans="1:8" x14ac:dyDescent="0.25">
      <c r="A501" t="s">
        <v>689</v>
      </c>
    </row>
    <row r="502" spans="1:8" x14ac:dyDescent="0.25">
      <c r="A502" s="18" t="s">
        <v>708</v>
      </c>
      <c r="B502" s="19"/>
      <c r="C502" s="10"/>
    </row>
    <row r="503" spans="1:8" x14ac:dyDescent="0.25">
      <c r="A503" s="159" t="s">
        <v>700</v>
      </c>
      <c r="B503" s="159" t="s">
        <v>701</v>
      </c>
      <c r="C503" s="159" t="s">
        <v>702</v>
      </c>
    </row>
    <row r="504" spans="1:8" x14ac:dyDescent="0.25">
      <c r="A504" s="160">
        <v>295</v>
      </c>
      <c r="B504" s="160">
        <v>62</v>
      </c>
      <c r="C504" s="160">
        <v>0</v>
      </c>
    </row>
    <row r="505" spans="1:8" x14ac:dyDescent="0.25">
      <c r="A505" s="160">
        <v>8539</v>
      </c>
      <c r="B505" s="160">
        <v>9619</v>
      </c>
      <c r="C505" s="160">
        <v>9965</v>
      </c>
    </row>
    <row r="506" spans="1:8" x14ac:dyDescent="0.25">
      <c r="A506" s="151">
        <v>1131</v>
      </c>
      <c r="B506" s="151">
        <v>284</v>
      </c>
      <c r="C506" s="151">
        <v>0</v>
      </c>
    </row>
    <row r="507" spans="1:8" s="61" customFormat="1" x14ac:dyDescent="0.25">
      <c r="A507" s="161" t="s">
        <v>710</v>
      </c>
      <c r="B507" s="161"/>
      <c r="C507" s="161"/>
    </row>
    <row r="508" spans="1:8" x14ac:dyDescent="0.25">
      <c r="A508" s="12"/>
      <c r="B508" s="12"/>
      <c r="C508" s="12"/>
    </row>
    <row r="509" spans="1:8" x14ac:dyDescent="0.25">
      <c r="A509" t="s">
        <v>690</v>
      </c>
    </row>
    <row r="510" spans="1:8" x14ac:dyDescent="0.25">
      <c r="A510" s="18" t="s">
        <v>709</v>
      </c>
      <c r="B510" s="19"/>
      <c r="C510" s="10"/>
    </row>
    <row r="511" spans="1:8" x14ac:dyDescent="0.25">
      <c r="A511" s="159" t="s">
        <v>696</v>
      </c>
      <c r="B511" s="159" t="s">
        <v>697</v>
      </c>
      <c r="C511" s="159" t="s">
        <v>698</v>
      </c>
    </row>
    <row r="512" spans="1:8" x14ac:dyDescent="0.25">
      <c r="A512" s="160">
        <v>500</v>
      </c>
      <c r="B512" s="160">
        <v>467</v>
      </c>
      <c r="C512" s="160">
        <v>0</v>
      </c>
    </row>
    <row r="513" spans="1:10" x14ac:dyDescent="0.25">
      <c r="A513" s="160">
        <v>7840</v>
      </c>
      <c r="B513" s="160">
        <v>7913</v>
      </c>
      <c r="C513" s="160">
        <v>9965</v>
      </c>
    </row>
    <row r="514" spans="1:10" x14ac:dyDescent="0.25">
      <c r="A514" s="151">
        <v>1625</v>
      </c>
      <c r="B514" s="151">
        <v>1585</v>
      </c>
      <c r="C514" s="151">
        <v>0</v>
      </c>
    </row>
    <row r="516" spans="1:10" s="124" customFormat="1" x14ac:dyDescent="0.25">
      <c r="A516" t="s">
        <v>688</v>
      </c>
      <c r="F516" s="149"/>
      <c r="G516" s="149"/>
      <c r="H516" s="149"/>
    </row>
    <row r="517" spans="1:10" s="124" customFormat="1" x14ac:dyDescent="0.25">
      <c r="A517" t="s">
        <v>711</v>
      </c>
      <c r="F517" s="149"/>
      <c r="G517" s="149"/>
      <c r="H517" s="149"/>
    </row>
    <row r="519" spans="1:10" s="124" customFormat="1" x14ac:dyDescent="0.25">
      <c r="A519" s="124" t="s">
        <v>623</v>
      </c>
    </row>
    <row r="520" spans="1:10" x14ac:dyDescent="0.25">
      <c r="A520" t="s">
        <v>712</v>
      </c>
    </row>
    <row r="522" spans="1:10" x14ac:dyDescent="0.25">
      <c r="A522" s="62" t="s">
        <v>418</v>
      </c>
    </row>
    <row r="523" spans="1:10" x14ac:dyDescent="0.25">
      <c r="A523" t="s">
        <v>420</v>
      </c>
    </row>
    <row r="524" spans="1:10" x14ac:dyDescent="0.25">
      <c r="A524" t="s">
        <v>430</v>
      </c>
    </row>
    <row r="525" spans="1:10" x14ac:dyDescent="0.25">
      <c r="A525" t="s">
        <v>419</v>
      </c>
    </row>
    <row r="526" spans="1:10" x14ac:dyDescent="0.25">
      <c r="A526" s="2" t="s">
        <v>424</v>
      </c>
      <c r="B526" s="2"/>
      <c r="C526" s="2"/>
      <c r="D526" s="2"/>
      <c r="E526" s="2"/>
      <c r="F526" s="2"/>
      <c r="G526" s="2"/>
      <c r="H526" s="2"/>
      <c r="I526" s="2"/>
      <c r="J526" s="2"/>
    </row>
    <row r="527" spans="1:10" x14ac:dyDescent="0.25">
      <c r="A527" t="s">
        <v>523</v>
      </c>
    </row>
    <row r="528" spans="1:10" x14ac:dyDescent="0.25">
      <c r="A528" t="s">
        <v>427</v>
      </c>
    </row>
    <row r="530" spans="1:5" x14ac:dyDescent="0.25">
      <c r="A530" t="s">
        <v>422</v>
      </c>
    </row>
    <row r="531" spans="1:5" x14ac:dyDescent="0.25">
      <c r="A531" t="s">
        <v>429</v>
      </c>
    </row>
    <row r="532" spans="1:5" x14ac:dyDescent="0.25">
      <c r="A532" t="s">
        <v>421</v>
      </c>
    </row>
    <row r="533" spans="1:5" x14ac:dyDescent="0.25">
      <c r="A533" s="2" t="s">
        <v>428</v>
      </c>
      <c r="B533" s="2"/>
      <c r="C533" s="2"/>
      <c r="D533" s="2"/>
      <c r="E533" s="2"/>
    </row>
    <row r="534" spans="1:5" x14ac:dyDescent="0.25">
      <c r="A534" t="s">
        <v>423</v>
      </c>
    </row>
    <row r="535" spans="1:5" x14ac:dyDescent="0.25">
      <c r="A535" t="s">
        <v>427</v>
      </c>
    </row>
    <row r="537" spans="1:5" x14ac:dyDescent="0.25">
      <c r="A537" t="s">
        <v>615</v>
      </c>
    </row>
    <row r="538" spans="1:5" x14ac:dyDescent="0.25">
      <c r="A538" t="s">
        <v>425</v>
      </c>
    </row>
    <row r="539" spans="1:5" x14ac:dyDescent="0.25">
      <c r="A539" t="s">
        <v>426</v>
      </c>
    </row>
    <row r="541" spans="1:5" x14ac:dyDescent="0.25">
      <c r="A541" s="62" t="s">
        <v>330</v>
      </c>
    </row>
    <row r="542" spans="1:5" s="61" customFormat="1" x14ac:dyDescent="0.25">
      <c r="A542" s="61" t="s">
        <v>616</v>
      </c>
    </row>
    <row r="544" spans="1:5" x14ac:dyDescent="0.25">
      <c r="A544" s="62" t="s">
        <v>620</v>
      </c>
    </row>
    <row r="545" spans="1:2" s="61" customFormat="1" x14ac:dyDescent="0.25">
      <c r="A545" s="61" t="s">
        <v>617</v>
      </c>
    </row>
    <row r="547" spans="1:2" x14ac:dyDescent="0.25">
      <c r="A547" s="62" t="s">
        <v>402</v>
      </c>
    </row>
    <row r="548" spans="1:2" x14ac:dyDescent="0.25">
      <c r="A548" t="s">
        <v>685</v>
      </c>
    </row>
    <row r="549" spans="1:2" x14ac:dyDescent="0.25">
      <c r="A549" t="s">
        <v>403</v>
      </c>
    </row>
    <row r="550" spans="1:2" x14ac:dyDescent="0.25">
      <c r="A550" s="53" t="s">
        <v>404</v>
      </c>
    </row>
    <row r="551" spans="1:2" x14ac:dyDescent="0.25">
      <c r="A551" s="53" t="s">
        <v>405</v>
      </c>
    </row>
    <row r="552" spans="1:2" x14ac:dyDescent="0.25">
      <c r="A552" s="53"/>
    </row>
    <row r="553" spans="1:2" x14ac:dyDescent="0.25">
      <c r="A553" t="s">
        <v>680</v>
      </c>
    </row>
    <row r="554" spans="1:2" x14ac:dyDescent="0.25">
      <c r="A554" t="s">
        <v>611</v>
      </c>
      <c r="B554" t="s">
        <v>606</v>
      </c>
    </row>
    <row r="555" spans="1:2" x14ac:dyDescent="0.25">
      <c r="A555" t="s">
        <v>611</v>
      </c>
      <c r="B555" t="s">
        <v>607</v>
      </c>
    </row>
    <row r="556" spans="1:2" x14ac:dyDescent="0.25">
      <c r="A556" t="s">
        <v>619</v>
      </c>
    </row>
    <row r="558" spans="1:2" x14ac:dyDescent="0.25">
      <c r="A558" t="s">
        <v>610</v>
      </c>
    </row>
    <row r="559" spans="1:2" x14ac:dyDescent="0.25">
      <c r="A559" t="s">
        <v>629</v>
      </c>
    </row>
    <row r="564" spans="1:6" s="111" customFormat="1" x14ac:dyDescent="0.25">
      <c r="A564" s="111" t="s">
        <v>654</v>
      </c>
    </row>
    <row r="565" spans="1:6" x14ac:dyDescent="0.25">
      <c r="A565" t="s">
        <v>630</v>
      </c>
    </row>
    <row r="566" spans="1:6" x14ac:dyDescent="0.25">
      <c r="A566" t="s">
        <v>631</v>
      </c>
    </row>
    <row r="567" spans="1:6" x14ac:dyDescent="0.25">
      <c r="A567" t="s">
        <v>637</v>
      </c>
    </row>
    <row r="568" spans="1:6" x14ac:dyDescent="0.25">
      <c r="A568" t="s">
        <v>656</v>
      </c>
    </row>
    <row r="570" spans="1:6" x14ac:dyDescent="0.25">
      <c r="A570" t="s">
        <v>657</v>
      </c>
    </row>
    <row r="571" spans="1:6" x14ac:dyDescent="0.25">
      <c r="A571" t="s">
        <v>632</v>
      </c>
    </row>
    <row r="572" spans="1:6" x14ac:dyDescent="0.25">
      <c r="A572" t="s">
        <v>633</v>
      </c>
    </row>
    <row r="573" spans="1:6" x14ac:dyDescent="0.25">
      <c r="A573" t="s">
        <v>655</v>
      </c>
    </row>
    <row r="575" spans="1:6" ht="15" customHeight="1" x14ac:dyDescent="0.25">
      <c r="A575" t="s">
        <v>634</v>
      </c>
      <c r="F575" s="127"/>
    </row>
    <row r="576" spans="1:6" x14ac:dyDescent="0.25">
      <c r="A576" t="s">
        <v>635</v>
      </c>
      <c r="F576" s="127"/>
    </row>
    <row r="577" spans="1:8" x14ac:dyDescent="0.25">
      <c r="A577" t="s">
        <v>636</v>
      </c>
      <c r="F577" s="127"/>
    </row>
    <row r="578" spans="1:8" x14ac:dyDescent="0.25">
      <c r="F578" s="80"/>
    </row>
    <row r="579" spans="1:8" s="111" customFormat="1" x14ac:dyDescent="0.25">
      <c r="A579" s="111" t="s">
        <v>614</v>
      </c>
    </row>
    <row r="581" spans="1:8" x14ac:dyDescent="0.25">
      <c r="A581" s="18" t="s">
        <v>646</v>
      </c>
      <c r="B581" s="19"/>
      <c r="C581" s="19"/>
      <c r="D581" s="19"/>
      <c r="E581" s="19"/>
      <c r="F581" s="19"/>
      <c r="G581" s="19"/>
      <c r="H581" s="10"/>
    </row>
    <row r="582" spans="1:8" x14ac:dyDescent="0.25">
      <c r="A582" s="14" t="s">
        <v>650</v>
      </c>
      <c r="B582" s="15" t="s">
        <v>649</v>
      </c>
      <c r="C582" s="15"/>
      <c r="D582" s="15"/>
      <c r="E582" s="15">
        <v>0</v>
      </c>
      <c r="F582" s="15">
        <v>1</v>
      </c>
      <c r="G582" s="15">
        <v>0</v>
      </c>
      <c r="H582" s="16">
        <v>0</v>
      </c>
    </row>
    <row r="583" spans="1:8" x14ac:dyDescent="0.25">
      <c r="A583" s="12"/>
      <c r="B583" s="12"/>
      <c r="C583" s="12"/>
      <c r="D583" s="12"/>
      <c r="E583" s="12"/>
      <c r="F583" s="12"/>
      <c r="G583" s="12"/>
      <c r="H583" s="12"/>
    </row>
    <row r="584" spans="1:8" x14ac:dyDescent="0.25">
      <c r="A584" s="18" t="s">
        <v>648</v>
      </c>
      <c r="B584" s="19"/>
      <c r="C584" s="19"/>
      <c r="D584" s="19"/>
      <c r="E584" s="19"/>
      <c r="F584" s="19"/>
      <c r="G584" s="19"/>
      <c r="H584" s="10"/>
    </row>
    <row r="585" spans="1:8" x14ac:dyDescent="0.25">
      <c r="A585" s="14" t="s">
        <v>650</v>
      </c>
      <c r="B585" s="15" t="s">
        <v>649</v>
      </c>
      <c r="C585" s="15">
        <v>0</v>
      </c>
      <c r="D585" s="15">
        <v>-2</v>
      </c>
      <c r="E585" s="15">
        <v>0</v>
      </c>
      <c r="F585" s="15">
        <v>0</v>
      </c>
      <c r="G585" s="15">
        <v>0</v>
      </c>
      <c r="H585" s="16">
        <v>0</v>
      </c>
    </row>
    <row r="586" spans="1:8" x14ac:dyDescent="0.25">
      <c r="A586" s="12"/>
      <c r="B586" s="12"/>
      <c r="C586" s="12"/>
      <c r="D586" s="12"/>
      <c r="E586" s="12"/>
      <c r="F586" s="12"/>
      <c r="G586" s="12"/>
      <c r="H586" s="12"/>
    </row>
    <row r="587" spans="1:8" x14ac:dyDescent="0.25">
      <c r="A587" s="20" t="s">
        <v>658</v>
      </c>
      <c r="B587" s="12"/>
      <c r="C587" s="12"/>
      <c r="D587" s="12"/>
      <c r="E587" s="12"/>
      <c r="F587" s="12"/>
      <c r="G587" s="12"/>
      <c r="H587" s="12"/>
    </row>
    <row r="588" spans="1:8" x14ac:dyDescent="0.25">
      <c r="A588" s="12"/>
      <c r="B588" s="12"/>
      <c r="C588" s="12"/>
      <c r="D588" s="12"/>
      <c r="E588" s="12"/>
      <c r="F588" s="12"/>
      <c r="G588" s="12"/>
      <c r="H588" s="12"/>
    </row>
    <row r="589" spans="1:8" x14ac:dyDescent="0.25">
      <c r="A589" s="18" t="s">
        <v>647</v>
      </c>
      <c r="B589" s="19"/>
      <c r="C589" s="19"/>
      <c r="D589" s="19"/>
      <c r="E589" s="19"/>
      <c r="F589" s="19"/>
      <c r="G589" s="19"/>
      <c r="H589" s="10"/>
    </row>
    <row r="590" spans="1:8" x14ac:dyDescent="0.25">
      <c r="A590" s="11" t="s">
        <v>545</v>
      </c>
      <c r="B590" s="12" t="s">
        <v>649</v>
      </c>
      <c r="C590" s="12"/>
      <c r="D590" s="12"/>
      <c r="E590" s="12">
        <v>0</v>
      </c>
      <c r="F590" s="12">
        <v>0</v>
      </c>
      <c r="G590" s="12">
        <v>1</v>
      </c>
      <c r="H590" s="13">
        <v>0</v>
      </c>
    </row>
    <row r="591" spans="1:8" x14ac:dyDescent="0.25">
      <c r="A591" s="11" t="s">
        <v>546</v>
      </c>
      <c r="B591" s="12" t="s">
        <v>649</v>
      </c>
      <c r="C591" s="12"/>
      <c r="D591" s="12"/>
      <c r="E591" s="12">
        <v>0</v>
      </c>
      <c r="F591" s="12">
        <v>0</v>
      </c>
      <c r="G591" s="12">
        <v>0</v>
      </c>
      <c r="H591" s="13">
        <v>1</v>
      </c>
    </row>
    <row r="592" spans="1:8" x14ac:dyDescent="0.25">
      <c r="A592" s="14" t="s">
        <v>547</v>
      </c>
      <c r="B592" s="15" t="s">
        <v>649</v>
      </c>
      <c r="C592" s="15"/>
      <c r="D592" s="15"/>
      <c r="E592" s="15">
        <v>0</v>
      </c>
      <c r="F592" s="15">
        <v>0</v>
      </c>
      <c r="G592" s="15">
        <v>-1</v>
      </c>
      <c r="H592" s="16">
        <v>1</v>
      </c>
    </row>
    <row r="593" spans="1:8" x14ac:dyDescent="0.25">
      <c r="A593" s="12"/>
      <c r="B593" s="12"/>
      <c r="C593" s="12"/>
      <c r="D593" s="12"/>
      <c r="E593" s="12"/>
      <c r="F593" s="12"/>
      <c r="G593" s="12"/>
      <c r="H593" s="12"/>
    </row>
    <row r="594" spans="1:8" x14ac:dyDescent="0.25">
      <c r="A594" s="18" t="s">
        <v>652</v>
      </c>
      <c r="B594" s="19"/>
      <c r="C594" s="19"/>
      <c r="D594" s="19"/>
      <c r="E594" s="19"/>
      <c r="F594" s="19"/>
      <c r="G594" s="19"/>
      <c r="H594" s="10"/>
    </row>
    <row r="595" spans="1:8" x14ac:dyDescent="0.25">
      <c r="A595" s="11" t="s">
        <v>545</v>
      </c>
      <c r="B595" s="12" t="s">
        <v>649</v>
      </c>
      <c r="C595" s="12">
        <v>0</v>
      </c>
      <c r="D595" s="12">
        <v>0</v>
      </c>
      <c r="E595" s="12">
        <v>-1</v>
      </c>
      <c r="F595" s="12">
        <v>1</v>
      </c>
      <c r="G595" s="12">
        <v>0</v>
      </c>
      <c r="H595" s="13">
        <v>0</v>
      </c>
    </row>
    <row r="596" spans="1:8" x14ac:dyDescent="0.25">
      <c r="A596" s="11" t="s">
        <v>546</v>
      </c>
      <c r="B596" s="12" t="s">
        <v>649</v>
      </c>
      <c r="C596" s="12">
        <v>0</v>
      </c>
      <c r="D596" s="12">
        <v>0</v>
      </c>
      <c r="E596" s="12">
        <v>-2</v>
      </c>
      <c r="F596" s="12">
        <v>-1</v>
      </c>
      <c r="G596" s="12">
        <v>0</v>
      </c>
      <c r="H596" s="13">
        <v>0</v>
      </c>
    </row>
    <row r="597" spans="1:8" x14ac:dyDescent="0.25">
      <c r="A597" s="14" t="s">
        <v>547</v>
      </c>
      <c r="B597" s="15" t="s">
        <v>649</v>
      </c>
      <c r="C597" s="15">
        <v>0</v>
      </c>
      <c r="D597" s="15">
        <v>0</v>
      </c>
      <c r="E597" s="15">
        <v>-1</v>
      </c>
      <c r="F597" s="15">
        <v>-2</v>
      </c>
      <c r="G597" s="15">
        <v>0</v>
      </c>
      <c r="H597" s="16">
        <v>0</v>
      </c>
    </row>
    <row r="598" spans="1:8" x14ac:dyDescent="0.25">
      <c r="A598" s="12"/>
      <c r="B598" s="12"/>
      <c r="C598" s="12"/>
      <c r="D598" s="12"/>
      <c r="E598" s="12"/>
      <c r="F598" s="12"/>
      <c r="G598" s="12"/>
      <c r="H598" s="12"/>
    </row>
    <row r="599" spans="1:8" x14ac:dyDescent="0.25">
      <c r="A599" s="18" t="s">
        <v>653</v>
      </c>
      <c r="B599" s="19"/>
      <c r="C599" s="19"/>
      <c r="D599" s="19"/>
      <c r="E599" s="19"/>
      <c r="F599" s="19"/>
      <c r="G599" s="19"/>
      <c r="H599" s="10"/>
    </row>
    <row r="600" spans="1:8" x14ac:dyDescent="0.25">
      <c r="A600" s="11" t="s">
        <v>545</v>
      </c>
      <c r="B600" s="12" t="s">
        <v>649</v>
      </c>
      <c r="C600" s="12">
        <v>0</v>
      </c>
      <c r="D600" s="12">
        <v>0</v>
      </c>
      <c r="E600" s="12">
        <v>0</v>
      </c>
      <c r="F600" s="12">
        <v>0</v>
      </c>
      <c r="G600" s="12">
        <v>1</v>
      </c>
      <c r="H600" s="13">
        <v>0</v>
      </c>
    </row>
    <row r="601" spans="1:8" x14ac:dyDescent="0.25">
      <c r="A601" s="11" t="s">
        <v>546</v>
      </c>
      <c r="B601" s="12" t="s">
        <v>649</v>
      </c>
      <c r="C601" s="12">
        <v>0</v>
      </c>
      <c r="D601" s="12">
        <v>0</v>
      </c>
      <c r="E601" s="12">
        <v>0</v>
      </c>
      <c r="F601" s="12">
        <v>0</v>
      </c>
      <c r="G601" s="12">
        <v>0</v>
      </c>
      <c r="H601" s="13">
        <v>1</v>
      </c>
    </row>
    <row r="602" spans="1:8" x14ac:dyDescent="0.25">
      <c r="A602" s="14" t="s">
        <v>547</v>
      </c>
      <c r="B602" s="15" t="s">
        <v>649</v>
      </c>
      <c r="C602" s="15">
        <v>0</v>
      </c>
      <c r="D602" s="15">
        <v>0</v>
      </c>
      <c r="E602" s="15">
        <v>0</v>
      </c>
      <c r="F602" s="15">
        <v>0</v>
      </c>
      <c r="G602" s="15">
        <v>-1</v>
      </c>
      <c r="H602" s="16">
        <v>1</v>
      </c>
    </row>
    <row r="603" spans="1:8" x14ac:dyDescent="0.25">
      <c r="A603" s="12"/>
      <c r="B603" s="12"/>
      <c r="C603" s="12"/>
      <c r="D603" s="12"/>
      <c r="E603" s="12"/>
      <c r="F603" s="12"/>
      <c r="G603" s="12"/>
      <c r="H603" s="12"/>
    </row>
    <row r="604" spans="1:8" x14ac:dyDescent="0.25">
      <c r="A604" s="18" t="s">
        <v>651</v>
      </c>
      <c r="B604" s="19"/>
      <c r="C604" s="19"/>
      <c r="D604" s="19"/>
      <c r="E604" s="19"/>
      <c r="F604" s="19"/>
      <c r="G604" s="19"/>
      <c r="H604" s="10"/>
    </row>
    <row r="605" spans="1:8" x14ac:dyDescent="0.25">
      <c r="A605" s="11" t="s">
        <v>545</v>
      </c>
      <c r="B605" s="12" t="s">
        <v>649</v>
      </c>
      <c r="C605" s="12">
        <v>0</v>
      </c>
      <c r="D605" s="12">
        <v>0</v>
      </c>
      <c r="E605" s="12">
        <v>0</v>
      </c>
      <c r="F605" s="12">
        <v>0</v>
      </c>
      <c r="G605" s="12">
        <v>1</v>
      </c>
      <c r="H605" s="13">
        <v>-1</v>
      </c>
    </row>
    <row r="606" spans="1:8" x14ac:dyDescent="0.25">
      <c r="A606" s="11" t="s">
        <v>546</v>
      </c>
      <c r="B606" s="12" t="s">
        <v>649</v>
      </c>
      <c r="C606" s="12">
        <v>0</v>
      </c>
      <c r="D606" s="12">
        <v>0</v>
      </c>
      <c r="E606" s="12">
        <v>0</v>
      </c>
      <c r="F606" s="12">
        <v>0</v>
      </c>
      <c r="G606" s="12">
        <v>2</v>
      </c>
      <c r="H606" s="13">
        <v>1</v>
      </c>
    </row>
    <row r="607" spans="1:8" x14ac:dyDescent="0.25">
      <c r="A607" s="14" t="s">
        <v>547</v>
      </c>
      <c r="B607" s="15" t="s">
        <v>649</v>
      </c>
      <c r="C607" s="15">
        <v>0</v>
      </c>
      <c r="D607" s="15">
        <v>0</v>
      </c>
      <c r="E607" s="15">
        <v>0</v>
      </c>
      <c r="F607" s="15">
        <v>0</v>
      </c>
      <c r="G607" s="15">
        <v>1</v>
      </c>
      <c r="H607" s="16">
        <v>2</v>
      </c>
    </row>
    <row r="608" spans="1:8" x14ac:dyDescent="0.25">
      <c r="A608" s="12"/>
      <c r="B608" s="12"/>
      <c r="C608" s="12"/>
      <c r="D608" s="12"/>
      <c r="E608" s="12"/>
      <c r="F608" s="12"/>
      <c r="G608" s="12"/>
      <c r="H608" s="12"/>
    </row>
    <row r="610" spans="1:6" s="111" customFormat="1" x14ac:dyDescent="0.25">
      <c r="A610" s="111" t="s">
        <v>612</v>
      </c>
      <c r="F610" s="128"/>
    </row>
    <row r="611" spans="1:6" x14ac:dyDescent="0.25">
      <c r="F611" s="80"/>
    </row>
    <row r="616" spans="1:6" x14ac:dyDescent="0.25">
      <c r="A616" t="s">
        <v>638</v>
      </c>
    </row>
    <row r="617" spans="1:6" x14ac:dyDescent="0.25">
      <c r="A617" s="111"/>
      <c r="B617" t="s">
        <v>640</v>
      </c>
    </row>
    <row r="618" spans="1:6" x14ac:dyDescent="0.25">
      <c r="A618" s="125"/>
      <c r="B618" t="s">
        <v>641</v>
      </c>
    </row>
    <row r="619" spans="1:6" x14ac:dyDescent="0.25">
      <c r="A619" s="61"/>
      <c r="B619" t="s">
        <v>642</v>
      </c>
    </row>
    <row r="621" spans="1:6" x14ac:dyDescent="0.25">
      <c r="A621" s="2"/>
      <c r="B621" t="s">
        <v>643</v>
      </c>
    </row>
    <row r="623" spans="1:6" x14ac:dyDescent="0.25">
      <c r="A623" s="1" t="s">
        <v>307</v>
      </c>
    </row>
    <row r="624" spans="1:6" x14ac:dyDescent="0.25">
      <c r="A624" s="3" t="s">
        <v>312</v>
      </c>
    </row>
    <row r="625" spans="1:8" x14ac:dyDescent="0.25">
      <c r="A625" t="s">
        <v>314</v>
      </c>
    </row>
    <row r="626" spans="1:8" x14ac:dyDescent="0.25">
      <c r="A626" t="s">
        <v>313</v>
      </c>
    </row>
    <row r="627" spans="1:8" x14ac:dyDescent="0.25">
      <c r="A627" t="s">
        <v>315</v>
      </c>
    </row>
    <row r="628" spans="1:8" x14ac:dyDescent="0.25">
      <c r="A628" t="s">
        <v>316</v>
      </c>
    </row>
    <row r="630" spans="1:8" x14ac:dyDescent="0.25">
      <c r="A630" s="3" t="s">
        <v>714</v>
      </c>
    </row>
    <row r="631" spans="1:8" x14ac:dyDescent="0.25">
      <c r="A631" t="s">
        <v>715</v>
      </c>
    </row>
    <row r="632" spans="1:8" x14ac:dyDescent="0.25">
      <c r="A632" t="s">
        <v>716</v>
      </c>
    </row>
    <row r="633" spans="1:8" x14ac:dyDescent="0.25">
      <c r="A633" t="s">
        <v>717</v>
      </c>
    </row>
    <row r="634" spans="1:8" x14ac:dyDescent="0.25">
      <c r="A634" t="s">
        <v>718</v>
      </c>
    </row>
    <row r="636" spans="1:8" x14ac:dyDescent="0.25">
      <c r="A636" s="60" t="s">
        <v>311</v>
      </c>
    </row>
    <row r="637" spans="1:8" x14ac:dyDescent="0.25">
      <c r="A637" t="s">
        <v>438</v>
      </c>
    </row>
    <row r="638" spans="1:8" x14ac:dyDescent="0.25">
      <c r="A638" t="s">
        <v>439</v>
      </c>
    </row>
    <row r="639" spans="1:8" x14ac:dyDescent="0.25">
      <c r="A639" s="2" t="s">
        <v>440</v>
      </c>
      <c r="B639" s="2"/>
      <c r="C639" s="2"/>
      <c r="D639" s="2"/>
      <c r="E639" s="2"/>
      <c r="F639" s="2"/>
      <c r="G639" s="2"/>
      <c r="H639" s="2"/>
    </row>
    <row r="641" spans="1:7" x14ac:dyDescent="0.25">
      <c r="A641" s="60" t="s">
        <v>659</v>
      </c>
    </row>
    <row r="642" spans="1:7" x14ac:dyDescent="0.25">
      <c r="A642" s="145" t="s">
        <v>660</v>
      </c>
    </row>
    <row r="643" spans="1:7" x14ac:dyDescent="0.25">
      <c r="A643" s="145" t="s">
        <v>661</v>
      </c>
    </row>
    <row r="644" spans="1:7" x14ac:dyDescent="0.25">
      <c r="A644" s="145"/>
    </row>
    <row r="645" spans="1:7" x14ac:dyDescent="0.25">
      <c r="A645" s="60" t="s">
        <v>662</v>
      </c>
    </row>
    <row r="646" spans="1:7" x14ac:dyDescent="0.25">
      <c r="A646" s="148" t="s">
        <v>663</v>
      </c>
      <c r="B646" s="2"/>
      <c r="C646" s="2"/>
      <c r="D646" s="2"/>
      <c r="E646" s="2"/>
      <c r="F646" s="2"/>
      <c r="G646" s="2"/>
    </row>
    <row r="647" spans="1:7" x14ac:dyDescent="0.25">
      <c r="A647" s="145" t="s">
        <v>664</v>
      </c>
    </row>
    <row r="648" spans="1:7" x14ac:dyDescent="0.25">
      <c r="A648" s="145"/>
    </row>
    <row r="649" spans="1:7" x14ac:dyDescent="0.25">
      <c r="A649" s="60" t="s">
        <v>665</v>
      </c>
    </row>
    <row r="650" spans="1:7" x14ac:dyDescent="0.25">
      <c r="A650" s="145" t="s">
        <v>666</v>
      </c>
    </row>
    <row r="651" spans="1:7" x14ac:dyDescent="0.25">
      <c r="A651" s="145" t="s">
        <v>667</v>
      </c>
    </row>
    <row r="652" spans="1:7" x14ac:dyDescent="0.25">
      <c r="A652" s="145" t="s">
        <v>668</v>
      </c>
    </row>
    <row r="653" spans="1:7" x14ac:dyDescent="0.25">
      <c r="A653" s="146"/>
    </row>
    <row r="654" spans="1:7" x14ac:dyDescent="0.25">
      <c r="A654" s="60" t="s">
        <v>669</v>
      </c>
    </row>
    <row r="655" spans="1:7" x14ac:dyDescent="0.25">
      <c r="A655" s="146" t="s">
        <v>670</v>
      </c>
    </row>
    <row r="656" spans="1:7" x14ac:dyDescent="0.25">
      <c r="A656" s="146"/>
    </row>
    <row r="657" spans="1:5" x14ac:dyDescent="0.25">
      <c r="A657" s="60" t="s">
        <v>671</v>
      </c>
    </row>
    <row r="658" spans="1:5" x14ac:dyDescent="0.25">
      <c r="A658" s="146" t="s">
        <v>672</v>
      </c>
    </row>
    <row r="659" spans="1:5" x14ac:dyDescent="0.25">
      <c r="A659" s="146"/>
    </row>
    <row r="660" spans="1:5" x14ac:dyDescent="0.25">
      <c r="A660" s="60" t="s">
        <v>678</v>
      </c>
    </row>
    <row r="661" spans="1:5" x14ac:dyDescent="0.25">
      <c r="A661" t="s">
        <v>679</v>
      </c>
    </row>
    <row r="662" spans="1:5" x14ac:dyDescent="0.25">
      <c r="A662" s="146" t="s">
        <v>673</v>
      </c>
    </row>
    <row r="663" spans="1:5" x14ac:dyDescent="0.25">
      <c r="A663" s="146"/>
    </row>
    <row r="664" spans="1:5" x14ac:dyDescent="0.25">
      <c r="A664" s="60" t="s">
        <v>674</v>
      </c>
    </row>
    <row r="665" spans="1:5" x14ac:dyDescent="0.25">
      <c r="A665" s="146" t="s">
        <v>675</v>
      </c>
    </row>
    <row r="666" spans="1:5" x14ac:dyDescent="0.25">
      <c r="A666" s="146"/>
    </row>
    <row r="667" spans="1:5" x14ac:dyDescent="0.25">
      <c r="A667" s="60" t="s">
        <v>676</v>
      </c>
    </row>
    <row r="668" spans="1:5" x14ac:dyDescent="0.25">
      <c r="A668" s="147" t="s">
        <v>677</v>
      </c>
      <c r="B668" s="2"/>
      <c r="C668" s="2"/>
      <c r="D668" s="2"/>
      <c r="E668" s="2"/>
    </row>
    <row r="669" spans="1:5" x14ac:dyDescent="0.25">
      <c r="A669" s="146"/>
    </row>
    <row r="670" spans="1:5" x14ac:dyDescent="0.25">
      <c r="A670" s="1" t="s">
        <v>265</v>
      </c>
    </row>
    <row r="671" spans="1:5" x14ac:dyDescent="0.25">
      <c r="A671" s="3" t="s">
        <v>70</v>
      </c>
    </row>
    <row r="672" spans="1:5" x14ac:dyDescent="0.25">
      <c r="A672" s="3" t="s">
        <v>71</v>
      </c>
    </row>
    <row r="673" spans="1:2" x14ac:dyDescent="0.25">
      <c r="A673" s="3" t="s">
        <v>72</v>
      </c>
    </row>
    <row r="674" spans="1:2" x14ac:dyDescent="0.25">
      <c r="A674" s="3" t="s">
        <v>73</v>
      </c>
    </row>
    <row r="676" spans="1:2" x14ac:dyDescent="0.25">
      <c r="A676" t="s">
        <v>719</v>
      </c>
    </row>
    <row r="677" spans="1:2" x14ac:dyDescent="0.25">
      <c r="A677" t="s">
        <v>722</v>
      </c>
    </row>
    <row r="678" spans="1:2" x14ac:dyDescent="0.25">
      <c r="A678" s="3" t="s">
        <v>721</v>
      </c>
    </row>
    <row r="679" spans="1:2" x14ac:dyDescent="0.25">
      <c r="A679" t="s">
        <v>726</v>
      </c>
      <c r="B679" s="3"/>
    </row>
    <row r="680" spans="1:2" x14ac:dyDescent="0.25">
      <c r="A680" t="s">
        <v>727</v>
      </c>
    </row>
    <row r="681" spans="1:2" x14ac:dyDescent="0.25">
      <c r="A681" t="s">
        <v>723</v>
      </c>
    </row>
    <row r="682" spans="1:2" x14ac:dyDescent="0.25">
      <c r="A682" t="s">
        <v>724</v>
      </c>
    </row>
    <row r="683" spans="1:2" x14ac:dyDescent="0.25">
      <c r="A683" t="s">
        <v>725</v>
      </c>
    </row>
    <row r="684" spans="1:2" x14ac:dyDescent="0.25">
      <c r="A684" s="3" t="s">
        <v>720</v>
      </c>
    </row>
    <row r="686" spans="1:2" x14ac:dyDescent="0.25">
      <c r="A686" t="s">
        <v>734</v>
      </c>
    </row>
    <row r="687" spans="1:2" x14ac:dyDescent="0.25">
      <c r="A687" s="3" t="s">
        <v>735</v>
      </c>
    </row>
    <row r="688" spans="1:2" x14ac:dyDescent="0.25">
      <c r="A688" t="s">
        <v>733</v>
      </c>
    </row>
    <row r="689" spans="1:1" x14ac:dyDescent="0.25">
      <c r="A689" s="3" t="s">
        <v>728</v>
      </c>
    </row>
    <row r="690" spans="1:1" x14ac:dyDescent="0.25">
      <c r="A690" t="s">
        <v>729</v>
      </c>
    </row>
    <row r="691" spans="1:1" x14ac:dyDescent="0.25">
      <c r="A691" s="3" t="s">
        <v>730</v>
      </c>
    </row>
    <row r="692" spans="1:1" x14ac:dyDescent="0.25">
      <c r="A692" t="s">
        <v>731</v>
      </c>
    </row>
    <row r="693" spans="1:1" x14ac:dyDescent="0.25">
      <c r="A693" s="3" t="s">
        <v>732</v>
      </c>
    </row>
  </sheetData>
  <hyperlinks>
    <hyperlink ref="A671" r:id="rId1"/>
    <hyperlink ref="A672" r:id="rId2"/>
    <hyperlink ref="A673" r:id="rId3"/>
    <hyperlink ref="A674" r:id="rId4"/>
    <hyperlink ref="A270" r:id="rId5"/>
    <hyperlink ref="A242" r:id="rId6"/>
    <hyperlink ref="A233" r:id="rId7"/>
    <hyperlink ref="A207" r:id="rId8" location="205198"/>
    <hyperlink ref="A267" r:id="rId9"/>
    <hyperlink ref="A222" r:id="rId10"/>
    <hyperlink ref="A176" r:id="rId11"/>
    <hyperlink ref="A186" r:id="rId12"/>
    <hyperlink ref="A166" r:id="rId13"/>
    <hyperlink ref="A356" r:id="rId14"/>
    <hyperlink ref="A350" r:id="rId15"/>
    <hyperlink ref="A636" r:id="rId16"/>
    <hyperlink ref="A624" r:id="rId17"/>
    <hyperlink ref="A342" r:id="rId18" location="81137"/>
    <hyperlink ref="A156" r:id="rId19"/>
    <hyperlink ref="A336" r:id="rId20"/>
    <hyperlink ref="A361" r:id="rId21" location="78806"/>
    <hyperlink ref="A137" r:id="rId22" location="13956"/>
    <hyperlink ref="A145" r:id="rId23" location="13989"/>
    <hyperlink ref="A261" r:id="rId24" location="77417"/>
    <hyperlink ref="A303" r:id="rId25" location="76135"/>
    <hyperlink ref="A392" r:id="rId26" location="70180"/>
    <hyperlink ref="A312" r:id="rId27" location="79009"/>
    <hyperlink ref="A315" r:id="rId28"/>
    <hyperlink ref="A375" r:id="rId29"/>
    <hyperlink ref="A324" r:id="rId30"/>
    <hyperlink ref="A367" r:id="rId31" location="57288"/>
    <hyperlink ref="A397" r:id="rId32" location="70185"/>
    <hyperlink ref="A330" r:id="rId33"/>
    <hyperlink ref="A307" r:id="rId34" location="86378"/>
    <hyperlink ref="A380" r:id="rId35" location="47705"/>
    <hyperlink ref="A98" r:id="rId36"/>
    <hyperlink ref="A104" r:id="rId37"/>
    <hyperlink ref="A113" r:id="rId38"/>
    <hyperlink ref="A118" r:id="rId39"/>
    <hyperlink ref="A130" r:id="rId40"/>
    <hyperlink ref="A93" r:id="rId41"/>
    <hyperlink ref="A641" r:id="rId42"/>
    <hyperlink ref="A645" r:id="rId43"/>
    <hyperlink ref="A649" r:id="rId44" display="http://people.linguistics.mcgill.ca/~morgan/book/practical-regression-topics-1-multi-level-factors-contrast-coding-interactions.html%23contrast-coding"/>
    <hyperlink ref="A654" r:id="rId45"/>
    <hyperlink ref="A657" r:id="rId46"/>
    <hyperlink ref="A660" r:id="rId47"/>
    <hyperlink ref="A664" r:id="rId48"/>
    <hyperlink ref="A667" r:id="rId49"/>
    <hyperlink ref="A192" r:id="rId50"/>
    <hyperlink ref="A630" r:id="rId51"/>
    <hyperlink ref="A678" r:id="rId52"/>
    <hyperlink ref="A684" r:id="rId53"/>
    <hyperlink ref="A689" r:id="rId54"/>
    <hyperlink ref="A691" r:id="rId55"/>
    <hyperlink ref="A693" r:id="rId56"/>
    <hyperlink ref="A687" r:id="rId57"/>
  </hyperlinks>
  <pageMargins left="0.7" right="0.7" top="0.75" bottom="0.75" header="0.3" footer="0.3"/>
  <pageSetup orientation="portrait" horizontalDpi="0" verticalDpi="0" r:id="rId5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selection sqref="A1:C1048576"/>
    </sheetView>
  </sheetViews>
  <sheetFormatPr defaultRowHeight="15" x14ac:dyDescent="0.25"/>
  <cols>
    <col min="1" max="1" width="9.140625" style="69"/>
    <col min="2" max="2" width="16.85546875" bestFit="1" customWidth="1"/>
  </cols>
  <sheetData>
    <row r="1" spans="1:3" ht="15" customHeight="1" x14ac:dyDescent="0.25">
      <c r="A1" s="69" t="s">
        <v>399</v>
      </c>
      <c r="B1" t="s">
        <v>406</v>
      </c>
      <c r="C1" t="s">
        <v>573</v>
      </c>
    </row>
    <row r="2" spans="1:3" ht="16.5" customHeight="1" x14ac:dyDescent="0.25">
      <c r="A2" s="69" t="s">
        <v>396</v>
      </c>
      <c r="B2" t="s">
        <v>256</v>
      </c>
      <c r="C2">
        <v>12.603115554</v>
      </c>
    </row>
    <row r="3" spans="1:3" ht="15" customHeight="1" x14ac:dyDescent="0.25">
      <c r="A3" s="69" t="s">
        <v>395</v>
      </c>
      <c r="B3" t="s">
        <v>255</v>
      </c>
      <c r="C3">
        <v>12.598751661</v>
      </c>
    </row>
    <row r="4" spans="1:3" x14ac:dyDescent="0.25">
      <c r="A4" s="69" t="s">
        <v>394</v>
      </c>
      <c r="B4" t="s">
        <v>252</v>
      </c>
      <c r="C4">
        <v>11.639527457</v>
      </c>
    </row>
    <row r="5" spans="1:3" x14ac:dyDescent="0.25">
      <c r="A5" s="69">
        <v>18</v>
      </c>
      <c r="B5" t="s">
        <v>251</v>
      </c>
      <c r="C5">
        <v>12.020289391</v>
      </c>
    </row>
    <row r="6" spans="1:3" x14ac:dyDescent="0.25">
      <c r="A6" s="69" t="s">
        <v>393</v>
      </c>
      <c r="B6" t="s">
        <v>256</v>
      </c>
      <c r="C6">
        <v>12.732418072</v>
      </c>
    </row>
    <row r="7" spans="1:3" x14ac:dyDescent="0.25">
      <c r="A7" s="69">
        <v>24</v>
      </c>
      <c r="B7" t="s">
        <v>252</v>
      </c>
      <c r="C7">
        <v>11.706265777</v>
      </c>
    </row>
    <row r="8" spans="1:3" x14ac:dyDescent="0.25">
      <c r="A8" s="69" t="s">
        <v>392</v>
      </c>
      <c r="B8" t="s">
        <v>255</v>
      </c>
      <c r="C8">
        <v>12.420375726</v>
      </c>
    </row>
    <row r="9" spans="1:3" x14ac:dyDescent="0.25">
      <c r="A9" s="69" t="s">
        <v>391</v>
      </c>
      <c r="B9" t="s">
        <v>254</v>
      </c>
      <c r="C9">
        <v>13.182765229999999</v>
      </c>
    </row>
    <row r="10" spans="1:3" x14ac:dyDescent="0.25">
      <c r="A10" s="69" t="s">
        <v>390</v>
      </c>
      <c r="B10" t="s">
        <v>256</v>
      </c>
      <c r="C10">
        <v>12.602710231</v>
      </c>
    </row>
    <row r="11" spans="1:3" x14ac:dyDescent="0.25">
      <c r="A11" s="69" t="s">
        <v>389</v>
      </c>
      <c r="B11" t="s">
        <v>255</v>
      </c>
      <c r="C11">
        <v>12.674059565</v>
      </c>
    </row>
    <row r="12" spans="1:3" x14ac:dyDescent="0.25">
      <c r="A12" s="69" t="s">
        <v>388</v>
      </c>
      <c r="B12" t="s">
        <v>253</v>
      </c>
      <c r="C12">
        <v>13.922299067999999</v>
      </c>
    </row>
    <row r="13" spans="1:3" x14ac:dyDescent="0.25">
      <c r="A13" s="69" t="s">
        <v>387</v>
      </c>
      <c r="B13" t="s">
        <v>254</v>
      </c>
      <c r="C13">
        <v>12.768679126</v>
      </c>
    </row>
    <row r="14" spans="1:3" x14ac:dyDescent="0.25">
      <c r="A14" s="69" t="s">
        <v>386</v>
      </c>
      <c r="B14" t="s">
        <v>255</v>
      </c>
      <c r="C14">
        <v>12.619302765</v>
      </c>
    </row>
    <row r="15" spans="1:3" x14ac:dyDescent="0.25">
      <c r="A15" s="69" t="s">
        <v>385</v>
      </c>
      <c r="B15" t="s">
        <v>256</v>
      </c>
      <c r="C15">
        <v>12.571430855999999</v>
      </c>
    </row>
    <row r="16" spans="1:3" x14ac:dyDescent="0.25">
      <c r="A16" s="69" t="s">
        <v>383</v>
      </c>
      <c r="B16" t="s">
        <v>253</v>
      </c>
      <c r="C16">
        <v>13.034657712</v>
      </c>
    </row>
    <row r="17" spans="1:3" x14ac:dyDescent="0.25">
      <c r="A17" s="69" t="s">
        <v>382</v>
      </c>
      <c r="B17" t="s">
        <v>254</v>
      </c>
      <c r="C17">
        <v>13.717074921</v>
      </c>
    </row>
    <row r="18" spans="1:3" x14ac:dyDescent="0.25">
      <c r="A18" s="69" t="s">
        <v>381</v>
      </c>
      <c r="B18" t="s">
        <v>253</v>
      </c>
      <c r="C18">
        <v>12.644914544000001</v>
      </c>
    </row>
    <row r="19" spans="1:3" x14ac:dyDescent="0.25">
      <c r="A19" s="69" t="s">
        <v>319</v>
      </c>
      <c r="B19" t="s">
        <v>252</v>
      </c>
      <c r="C19">
        <v>10.84243229</v>
      </c>
    </row>
    <row r="20" spans="1:3" x14ac:dyDescent="0.25">
      <c r="A20" s="69" t="s">
        <v>379</v>
      </c>
      <c r="B20" t="s">
        <v>251</v>
      </c>
      <c r="C20">
        <v>11.848459561</v>
      </c>
    </row>
    <row r="21" spans="1:3" x14ac:dyDescent="0.25">
      <c r="A21" s="69" t="s">
        <v>378</v>
      </c>
      <c r="B21" t="s">
        <v>251</v>
      </c>
      <c r="C21">
        <v>12.105548066000001</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2"/>
  <sheetViews>
    <sheetView zoomScaleNormal="100" workbookViewId="0">
      <selection activeCell="F37" sqref="F37"/>
    </sheetView>
  </sheetViews>
  <sheetFormatPr defaultRowHeight="15" x14ac:dyDescent="0.25"/>
  <cols>
    <col min="1" max="1" width="16.85546875" bestFit="1" customWidth="1"/>
    <col min="2" max="2" width="9.85546875" style="76" bestFit="1" customWidth="1"/>
    <col min="3" max="3" width="7" style="12" bestFit="1" customWidth="1"/>
    <col min="4" max="4" width="9.85546875" style="12" bestFit="1" customWidth="1"/>
    <col min="5" max="5" width="7" style="12" bestFit="1" customWidth="1"/>
    <col min="6" max="6" width="9.85546875" style="12" bestFit="1" customWidth="1"/>
    <col min="7" max="7" width="7" style="77" bestFit="1" customWidth="1"/>
    <col min="8" max="8" width="10.5703125" style="76" bestFit="1" customWidth="1"/>
    <col min="9" max="9" width="12.85546875" style="12" bestFit="1" customWidth="1"/>
    <col min="10" max="11" width="8.140625" style="12" bestFit="1" customWidth="1"/>
    <col min="12" max="12" width="16.7109375" style="12" bestFit="1" customWidth="1"/>
    <col min="13" max="13" width="16.7109375" style="77" bestFit="1" customWidth="1"/>
    <col min="14" max="14" width="10.5703125" style="76" bestFit="1" customWidth="1"/>
    <col min="15" max="15" width="12.85546875" style="12" bestFit="1" customWidth="1"/>
    <col min="16" max="16" width="8.140625" style="12" bestFit="1" customWidth="1"/>
    <col min="17" max="17" width="8.140625" style="77" bestFit="1" customWidth="1"/>
    <col min="18" max="18" width="10.5703125" style="76" bestFit="1" customWidth="1"/>
    <col min="19" max="19" width="10.42578125" style="12" bestFit="1" customWidth="1"/>
    <col min="20" max="21" width="7.140625" style="12" bestFit="1" customWidth="1"/>
    <col min="22" max="22" width="13.28515625" style="12" bestFit="1" customWidth="1"/>
    <col min="23" max="23" width="13.28515625" style="77" bestFit="1" customWidth="1"/>
  </cols>
  <sheetData>
    <row r="1" spans="1:25" ht="15.75" thickBot="1" x14ac:dyDescent="0.3">
      <c r="B1" s="162" t="s">
        <v>539</v>
      </c>
      <c r="C1" s="163"/>
      <c r="D1" s="163"/>
      <c r="E1" s="163"/>
      <c r="F1" s="163"/>
      <c r="G1" s="164"/>
      <c r="H1" s="162" t="s">
        <v>540</v>
      </c>
      <c r="I1" s="163"/>
      <c r="J1" s="163"/>
      <c r="K1" s="163"/>
      <c r="L1" s="163"/>
      <c r="M1" s="164"/>
      <c r="N1" s="162" t="s">
        <v>541</v>
      </c>
      <c r="O1" s="163"/>
      <c r="P1" s="163"/>
      <c r="Q1" s="164"/>
      <c r="R1" s="162" t="s">
        <v>542</v>
      </c>
      <c r="S1" s="163"/>
      <c r="T1" s="163"/>
      <c r="U1" s="163"/>
      <c r="V1" s="163"/>
      <c r="W1" s="164"/>
    </row>
    <row r="2" spans="1:25" x14ac:dyDescent="0.25">
      <c r="A2" t="s">
        <v>406</v>
      </c>
      <c r="B2" s="73" t="s">
        <v>533</v>
      </c>
      <c r="C2" s="74" t="s">
        <v>534</v>
      </c>
      <c r="D2" s="74" t="s">
        <v>535</v>
      </c>
      <c r="E2" s="74" t="s">
        <v>536</v>
      </c>
      <c r="F2" s="74" t="s">
        <v>537</v>
      </c>
      <c r="G2" s="75" t="s">
        <v>538</v>
      </c>
      <c r="H2" s="73" t="s">
        <v>196</v>
      </c>
      <c r="I2" s="74" t="s">
        <v>197</v>
      </c>
      <c r="J2" s="74" t="s">
        <v>527</v>
      </c>
      <c r="K2" s="74" t="s">
        <v>528</v>
      </c>
      <c r="L2" s="74" t="s">
        <v>525</v>
      </c>
      <c r="M2" s="75" t="s">
        <v>526</v>
      </c>
      <c r="N2" s="73" t="s">
        <v>196</v>
      </c>
      <c r="O2" s="74" t="s">
        <v>197</v>
      </c>
      <c r="P2" s="74" t="s">
        <v>527</v>
      </c>
      <c r="Q2" s="75" t="s">
        <v>528</v>
      </c>
      <c r="R2" s="73" t="s">
        <v>196</v>
      </c>
      <c r="S2" s="74" t="s">
        <v>204</v>
      </c>
      <c r="T2" s="74" t="s">
        <v>529</v>
      </c>
      <c r="U2" s="74" t="s">
        <v>530</v>
      </c>
      <c r="V2" s="74" t="s">
        <v>531</v>
      </c>
      <c r="W2" s="75" t="s">
        <v>532</v>
      </c>
    </row>
    <row r="3" spans="1:25" x14ac:dyDescent="0.25">
      <c r="A3" t="s">
        <v>256</v>
      </c>
      <c r="B3" s="76">
        <v>0</v>
      </c>
      <c r="C3" s="12">
        <v>0</v>
      </c>
      <c r="D3" s="12">
        <v>0</v>
      </c>
      <c r="E3" s="12">
        <v>0</v>
      </c>
      <c r="F3" s="12">
        <v>0</v>
      </c>
      <c r="G3" s="77">
        <v>1</v>
      </c>
      <c r="H3" s="76">
        <v>1</v>
      </c>
      <c r="I3" s="12">
        <v>1</v>
      </c>
      <c r="J3" s="12">
        <v>0</v>
      </c>
      <c r="K3" s="12">
        <v>1</v>
      </c>
      <c r="L3" s="12">
        <v>0</v>
      </c>
      <c r="M3" s="77">
        <v>1</v>
      </c>
      <c r="N3" s="76">
        <v>1</v>
      </c>
      <c r="O3" s="12">
        <v>1</v>
      </c>
      <c r="P3" s="12">
        <v>0</v>
      </c>
      <c r="Q3" s="77">
        <v>1</v>
      </c>
      <c r="R3" s="76">
        <v>1</v>
      </c>
      <c r="S3" s="12">
        <v>-1</v>
      </c>
      <c r="T3" s="12">
        <v>-1</v>
      </c>
      <c r="U3" s="12">
        <v>-1</v>
      </c>
      <c r="V3" s="12">
        <v>1</v>
      </c>
      <c r="W3" s="77">
        <v>1</v>
      </c>
      <c r="Y3" s="68"/>
    </row>
    <row r="4" spans="1:25" x14ac:dyDescent="0.25">
      <c r="A4" t="s">
        <v>255</v>
      </c>
      <c r="B4" s="76">
        <v>0</v>
      </c>
      <c r="C4" s="12">
        <v>0</v>
      </c>
      <c r="D4" s="12">
        <v>0</v>
      </c>
      <c r="E4" s="12">
        <v>0</v>
      </c>
      <c r="F4" s="12">
        <v>1</v>
      </c>
      <c r="G4" s="77">
        <v>0</v>
      </c>
      <c r="H4" s="76">
        <v>1</v>
      </c>
      <c r="I4" s="12">
        <v>0</v>
      </c>
      <c r="J4" s="12">
        <v>0</v>
      </c>
      <c r="K4" s="12">
        <v>1</v>
      </c>
      <c r="L4" s="12">
        <v>0</v>
      </c>
      <c r="M4" s="77">
        <v>0</v>
      </c>
      <c r="N4" s="76">
        <v>1</v>
      </c>
      <c r="O4" s="12">
        <v>0</v>
      </c>
      <c r="P4" s="12">
        <v>0</v>
      </c>
      <c r="Q4" s="77">
        <v>1</v>
      </c>
      <c r="R4" s="76">
        <v>1</v>
      </c>
      <c r="S4" s="12">
        <v>1</v>
      </c>
      <c r="T4" s="12">
        <v>-1</v>
      </c>
      <c r="U4" s="12">
        <v>-1</v>
      </c>
      <c r="V4" s="12">
        <v>-1</v>
      </c>
      <c r="W4" s="77">
        <v>-1</v>
      </c>
      <c r="Y4" s="68"/>
    </row>
    <row r="5" spans="1:25" x14ac:dyDescent="0.25">
      <c r="A5" t="s">
        <v>252</v>
      </c>
      <c r="B5" s="76">
        <v>0</v>
      </c>
      <c r="C5" s="12">
        <v>1</v>
      </c>
      <c r="D5" s="12">
        <v>0</v>
      </c>
      <c r="E5" s="12">
        <v>0</v>
      </c>
      <c r="F5" s="12">
        <v>0</v>
      </c>
      <c r="G5" s="77">
        <v>0</v>
      </c>
      <c r="H5" s="76">
        <v>1</v>
      </c>
      <c r="I5" s="12">
        <v>1</v>
      </c>
      <c r="J5" s="12">
        <v>0</v>
      </c>
      <c r="K5" s="12">
        <v>0</v>
      </c>
      <c r="L5" s="12">
        <v>0</v>
      </c>
      <c r="M5" s="77">
        <v>0</v>
      </c>
      <c r="N5" s="76">
        <v>1</v>
      </c>
      <c r="O5" s="12">
        <v>1</v>
      </c>
      <c r="P5" s="12">
        <v>0</v>
      </c>
      <c r="Q5" s="77">
        <v>0</v>
      </c>
      <c r="R5" s="76">
        <v>1</v>
      </c>
      <c r="S5" s="12">
        <v>-1</v>
      </c>
      <c r="T5" s="12">
        <v>1</v>
      </c>
      <c r="U5" s="12">
        <v>0</v>
      </c>
      <c r="V5" s="12">
        <v>-1</v>
      </c>
      <c r="W5" s="77">
        <v>0</v>
      </c>
    </row>
    <row r="6" spans="1:25" x14ac:dyDescent="0.25">
      <c r="A6" t="s">
        <v>251</v>
      </c>
      <c r="B6" s="76">
        <v>1</v>
      </c>
      <c r="C6" s="12">
        <v>0</v>
      </c>
      <c r="D6" s="12">
        <v>0</v>
      </c>
      <c r="E6" s="12">
        <v>0</v>
      </c>
      <c r="F6" s="12">
        <v>0</v>
      </c>
      <c r="G6" s="77">
        <v>0</v>
      </c>
      <c r="H6" s="76">
        <v>1</v>
      </c>
      <c r="I6" s="12">
        <v>0</v>
      </c>
      <c r="J6" s="12">
        <v>0</v>
      </c>
      <c r="K6" s="12">
        <v>0</v>
      </c>
      <c r="L6" s="12">
        <v>0</v>
      </c>
      <c r="M6" s="77">
        <v>0</v>
      </c>
      <c r="N6" s="76">
        <v>1</v>
      </c>
      <c r="O6" s="12">
        <v>0</v>
      </c>
      <c r="P6" s="12">
        <v>0</v>
      </c>
      <c r="Q6" s="77">
        <v>0</v>
      </c>
      <c r="R6" s="76">
        <v>1</v>
      </c>
      <c r="S6" s="12">
        <v>1</v>
      </c>
      <c r="T6" s="12">
        <v>1</v>
      </c>
      <c r="U6" s="12">
        <v>0</v>
      </c>
      <c r="V6" s="12">
        <v>1</v>
      </c>
      <c r="W6" s="77">
        <v>0</v>
      </c>
    </row>
    <row r="7" spans="1:25" x14ac:dyDescent="0.25">
      <c r="A7" t="s">
        <v>256</v>
      </c>
      <c r="B7" s="76">
        <v>0</v>
      </c>
      <c r="C7" s="12">
        <v>0</v>
      </c>
      <c r="D7" s="12">
        <v>0</v>
      </c>
      <c r="E7" s="12">
        <v>0</v>
      </c>
      <c r="F7" s="12">
        <v>0</v>
      </c>
      <c r="G7" s="77">
        <v>1</v>
      </c>
      <c r="H7" s="76">
        <v>1</v>
      </c>
      <c r="I7" s="12">
        <v>1</v>
      </c>
      <c r="J7" s="12">
        <v>0</v>
      </c>
      <c r="K7" s="12">
        <v>1</v>
      </c>
      <c r="L7" s="12">
        <v>0</v>
      </c>
      <c r="M7" s="77">
        <v>1</v>
      </c>
      <c r="N7" s="76">
        <v>1</v>
      </c>
      <c r="O7" s="12">
        <v>1</v>
      </c>
      <c r="P7" s="12">
        <v>0</v>
      </c>
      <c r="Q7" s="77">
        <v>1</v>
      </c>
      <c r="R7" s="76">
        <v>1</v>
      </c>
      <c r="S7" s="12">
        <v>-1</v>
      </c>
      <c r="T7" s="12">
        <v>-1</v>
      </c>
      <c r="U7" s="12">
        <v>-1</v>
      </c>
      <c r="V7" s="12">
        <v>1</v>
      </c>
      <c r="W7" s="77">
        <v>1</v>
      </c>
    </row>
    <row r="8" spans="1:25" x14ac:dyDescent="0.25">
      <c r="A8" t="s">
        <v>252</v>
      </c>
      <c r="B8" s="76">
        <v>0</v>
      </c>
      <c r="C8" s="12">
        <v>1</v>
      </c>
      <c r="D8" s="12">
        <v>0</v>
      </c>
      <c r="E8" s="12">
        <v>0</v>
      </c>
      <c r="F8" s="12">
        <v>0</v>
      </c>
      <c r="G8" s="77">
        <v>0</v>
      </c>
      <c r="H8" s="76">
        <v>1</v>
      </c>
      <c r="I8" s="12">
        <v>1</v>
      </c>
      <c r="J8" s="12">
        <v>0</v>
      </c>
      <c r="K8" s="12">
        <v>0</v>
      </c>
      <c r="L8" s="12">
        <v>0</v>
      </c>
      <c r="M8" s="77">
        <v>0</v>
      </c>
      <c r="N8" s="76">
        <v>1</v>
      </c>
      <c r="O8" s="12">
        <v>1</v>
      </c>
      <c r="P8" s="12">
        <v>0</v>
      </c>
      <c r="Q8" s="77">
        <v>0</v>
      </c>
      <c r="R8" s="76">
        <v>1</v>
      </c>
      <c r="S8" s="12">
        <v>-1</v>
      </c>
      <c r="T8" s="12">
        <v>1</v>
      </c>
      <c r="U8" s="12">
        <v>0</v>
      </c>
      <c r="V8" s="12">
        <v>-1</v>
      </c>
      <c r="W8" s="77">
        <v>0</v>
      </c>
    </row>
    <row r="9" spans="1:25" x14ac:dyDescent="0.25">
      <c r="A9" t="s">
        <v>255</v>
      </c>
      <c r="B9" s="76">
        <v>0</v>
      </c>
      <c r="C9" s="12">
        <v>0</v>
      </c>
      <c r="D9" s="12">
        <v>0</v>
      </c>
      <c r="E9" s="12">
        <v>0</v>
      </c>
      <c r="F9" s="12">
        <v>1</v>
      </c>
      <c r="G9" s="77">
        <v>0</v>
      </c>
      <c r="H9" s="76">
        <v>1</v>
      </c>
      <c r="I9" s="12">
        <v>0</v>
      </c>
      <c r="J9" s="12">
        <v>0</v>
      </c>
      <c r="K9" s="12">
        <v>1</v>
      </c>
      <c r="L9" s="12">
        <v>0</v>
      </c>
      <c r="M9" s="77">
        <v>0</v>
      </c>
      <c r="N9" s="76">
        <v>1</v>
      </c>
      <c r="O9" s="12">
        <v>0</v>
      </c>
      <c r="P9" s="12">
        <v>0</v>
      </c>
      <c r="Q9" s="77">
        <v>1</v>
      </c>
      <c r="R9" s="76">
        <v>1</v>
      </c>
      <c r="S9" s="12">
        <v>1</v>
      </c>
      <c r="T9" s="12">
        <v>-1</v>
      </c>
      <c r="U9" s="12">
        <v>-1</v>
      </c>
      <c r="V9" s="12">
        <v>-1</v>
      </c>
      <c r="W9" s="77">
        <v>-1</v>
      </c>
    </row>
    <row r="10" spans="1:25" x14ac:dyDescent="0.25">
      <c r="A10" t="s">
        <v>254</v>
      </c>
      <c r="B10" s="76">
        <v>0</v>
      </c>
      <c r="C10" s="12">
        <v>0</v>
      </c>
      <c r="D10" s="12">
        <v>0</v>
      </c>
      <c r="E10" s="12">
        <v>1</v>
      </c>
      <c r="F10" s="12">
        <v>0</v>
      </c>
      <c r="G10" s="77">
        <v>0</v>
      </c>
      <c r="H10" s="76">
        <v>1</v>
      </c>
      <c r="I10" s="12">
        <v>1</v>
      </c>
      <c r="J10" s="12">
        <v>1</v>
      </c>
      <c r="K10" s="12">
        <v>0</v>
      </c>
      <c r="L10" s="12">
        <v>1</v>
      </c>
      <c r="M10" s="77">
        <v>0</v>
      </c>
      <c r="N10" s="76">
        <v>1</v>
      </c>
      <c r="O10" s="12">
        <v>1</v>
      </c>
      <c r="P10" s="12">
        <v>1</v>
      </c>
      <c r="Q10" s="77">
        <v>0</v>
      </c>
      <c r="R10" s="76">
        <v>1</v>
      </c>
      <c r="S10" s="12">
        <v>-1</v>
      </c>
      <c r="T10" s="12">
        <v>0</v>
      </c>
      <c r="U10" s="12">
        <v>1</v>
      </c>
      <c r="V10" s="12">
        <v>0</v>
      </c>
      <c r="W10" s="77">
        <v>-1</v>
      </c>
    </row>
    <row r="11" spans="1:25" x14ac:dyDescent="0.25">
      <c r="A11" t="s">
        <v>256</v>
      </c>
      <c r="B11" s="76">
        <v>0</v>
      </c>
      <c r="C11" s="12">
        <v>0</v>
      </c>
      <c r="D11" s="12">
        <v>0</v>
      </c>
      <c r="E11" s="12">
        <v>0</v>
      </c>
      <c r="F11" s="12">
        <v>0</v>
      </c>
      <c r="G11" s="77">
        <v>1</v>
      </c>
      <c r="H11" s="76">
        <v>1</v>
      </c>
      <c r="I11" s="12">
        <v>1</v>
      </c>
      <c r="J11" s="12">
        <v>0</v>
      </c>
      <c r="K11" s="12">
        <v>1</v>
      </c>
      <c r="L11" s="12">
        <v>0</v>
      </c>
      <c r="M11" s="77">
        <v>1</v>
      </c>
      <c r="N11" s="76">
        <v>1</v>
      </c>
      <c r="O11" s="12">
        <v>1</v>
      </c>
      <c r="P11" s="12">
        <v>0</v>
      </c>
      <c r="Q11" s="77">
        <v>1</v>
      </c>
      <c r="R11" s="76">
        <v>1</v>
      </c>
      <c r="S11" s="12">
        <v>-1</v>
      </c>
      <c r="T11" s="12">
        <v>-1</v>
      </c>
      <c r="U11" s="12">
        <v>-1</v>
      </c>
      <c r="V11" s="12">
        <v>1</v>
      </c>
      <c r="W11" s="77">
        <v>1</v>
      </c>
    </row>
    <row r="12" spans="1:25" x14ac:dyDescent="0.25">
      <c r="A12" t="s">
        <v>255</v>
      </c>
      <c r="B12" s="76">
        <v>0</v>
      </c>
      <c r="C12" s="12">
        <v>0</v>
      </c>
      <c r="D12" s="12">
        <v>0</v>
      </c>
      <c r="E12" s="12">
        <v>0</v>
      </c>
      <c r="F12" s="12">
        <v>1</v>
      </c>
      <c r="G12" s="77">
        <v>0</v>
      </c>
      <c r="H12" s="76">
        <v>1</v>
      </c>
      <c r="I12" s="12">
        <v>0</v>
      </c>
      <c r="J12" s="12">
        <v>0</v>
      </c>
      <c r="K12" s="12">
        <v>1</v>
      </c>
      <c r="L12" s="12">
        <v>0</v>
      </c>
      <c r="M12" s="77">
        <v>0</v>
      </c>
      <c r="N12" s="76">
        <v>1</v>
      </c>
      <c r="O12" s="12">
        <v>0</v>
      </c>
      <c r="P12" s="12">
        <v>0</v>
      </c>
      <c r="Q12" s="77">
        <v>1</v>
      </c>
      <c r="R12" s="76">
        <v>1</v>
      </c>
      <c r="S12" s="12">
        <v>1</v>
      </c>
      <c r="T12" s="12">
        <v>-1</v>
      </c>
      <c r="U12" s="12">
        <v>-1</v>
      </c>
      <c r="V12" s="12">
        <v>-1</v>
      </c>
      <c r="W12" s="77">
        <v>-1</v>
      </c>
    </row>
    <row r="13" spans="1:25" x14ac:dyDescent="0.25">
      <c r="A13" t="s">
        <v>253</v>
      </c>
      <c r="B13" s="76">
        <v>0</v>
      </c>
      <c r="C13" s="12">
        <v>0</v>
      </c>
      <c r="D13" s="12">
        <v>1</v>
      </c>
      <c r="E13" s="12">
        <v>0</v>
      </c>
      <c r="F13" s="12">
        <v>0</v>
      </c>
      <c r="G13" s="77">
        <v>0</v>
      </c>
      <c r="H13" s="76">
        <v>1</v>
      </c>
      <c r="I13" s="12">
        <v>0</v>
      </c>
      <c r="J13" s="12">
        <v>1</v>
      </c>
      <c r="K13" s="12">
        <v>0</v>
      </c>
      <c r="L13" s="12">
        <v>0</v>
      </c>
      <c r="M13" s="77">
        <v>0</v>
      </c>
      <c r="N13" s="76">
        <v>1</v>
      </c>
      <c r="O13" s="12">
        <v>0</v>
      </c>
      <c r="P13" s="12">
        <v>1</v>
      </c>
      <c r="Q13" s="77">
        <v>0</v>
      </c>
      <c r="R13" s="76">
        <v>1</v>
      </c>
      <c r="S13" s="12">
        <v>1</v>
      </c>
      <c r="T13" s="12">
        <v>0</v>
      </c>
      <c r="U13" s="12">
        <v>1</v>
      </c>
      <c r="V13" s="12">
        <v>0</v>
      </c>
      <c r="W13" s="77">
        <v>1</v>
      </c>
    </row>
    <row r="14" spans="1:25" x14ac:dyDescent="0.25">
      <c r="A14" t="s">
        <v>254</v>
      </c>
      <c r="B14" s="76">
        <v>0</v>
      </c>
      <c r="C14" s="12">
        <v>0</v>
      </c>
      <c r="D14" s="12">
        <v>0</v>
      </c>
      <c r="E14" s="12">
        <v>1</v>
      </c>
      <c r="F14" s="12">
        <v>0</v>
      </c>
      <c r="G14" s="77">
        <v>0</v>
      </c>
      <c r="H14" s="76">
        <v>1</v>
      </c>
      <c r="I14" s="12">
        <v>1</v>
      </c>
      <c r="J14" s="12">
        <v>1</v>
      </c>
      <c r="K14" s="12">
        <v>0</v>
      </c>
      <c r="L14" s="12">
        <v>1</v>
      </c>
      <c r="M14" s="77">
        <v>0</v>
      </c>
      <c r="N14" s="76">
        <v>1</v>
      </c>
      <c r="O14" s="12">
        <v>1</v>
      </c>
      <c r="P14" s="12">
        <v>1</v>
      </c>
      <c r="Q14" s="77">
        <v>0</v>
      </c>
      <c r="R14" s="76">
        <v>1</v>
      </c>
      <c r="S14" s="12">
        <v>-1</v>
      </c>
      <c r="T14" s="12">
        <v>0</v>
      </c>
      <c r="U14" s="12">
        <v>1</v>
      </c>
      <c r="V14" s="12">
        <v>0</v>
      </c>
      <c r="W14" s="77">
        <v>-1</v>
      </c>
    </row>
    <row r="15" spans="1:25" x14ac:dyDescent="0.25">
      <c r="A15" t="s">
        <v>255</v>
      </c>
      <c r="B15" s="76">
        <v>0</v>
      </c>
      <c r="C15" s="12">
        <v>0</v>
      </c>
      <c r="D15" s="12">
        <v>0</v>
      </c>
      <c r="E15" s="12">
        <v>0</v>
      </c>
      <c r="F15" s="12">
        <v>1</v>
      </c>
      <c r="G15" s="77">
        <v>0</v>
      </c>
      <c r="H15" s="76">
        <v>1</v>
      </c>
      <c r="I15" s="12">
        <v>0</v>
      </c>
      <c r="J15" s="12">
        <v>0</v>
      </c>
      <c r="K15" s="12">
        <v>1</v>
      </c>
      <c r="L15" s="12">
        <v>0</v>
      </c>
      <c r="M15" s="77">
        <v>0</v>
      </c>
      <c r="N15" s="76">
        <v>1</v>
      </c>
      <c r="O15" s="12">
        <v>0</v>
      </c>
      <c r="P15" s="12">
        <v>0</v>
      </c>
      <c r="Q15" s="77">
        <v>1</v>
      </c>
      <c r="R15" s="76">
        <v>1</v>
      </c>
      <c r="S15" s="12">
        <v>1</v>
      </c>
      <c r="T15" s="12">
        <v>-1</v>
      </c>
      <c r="U15" s="12">
        <v>-1</v>
      </c>
      <c r="V15" s="12">
        <v>-1</v>
      </c>
      <c r="W15" s="77">
        <v>-1</v>
      </c>
    </row>
    <row r="16" spans="1:25" x14ac:dyDescent="0.25">
      <c r="A16" t="s">
        <v>256</v>
      </c>
      <c r="B16" s="76">
        <v>0</v>
      </c>
      <c r="C16" s="12">
        <v>0</v>
      </c>
      <c r="D16" s="12">
        <v>0</v>
      </c>
      <c r="E16" s="12">
        <v>0</v>
      </c>
      <c r="F16" s="12">
        <v>0</v>
      </c>
      <c r="G16" s="77">
        <v>1</v>
      </c>
      <c r="H16" s="76">
        <v>1</v>
      </c>
      <c r="I16" s="12">
        <v>1</v>
      </c>
      <c r="J16" s="12">
        <v>0</v>
      </c>
      <c r="K16" s="12">
        <v>1</v>
      </c>
      <c r="L16" s="12">
        <v>0</v>
      </c>
      <c r="M16" s="77">
        <v>1</v>
      </c>
      <c r="N16" s="76">
        <v>1</v>
      </c>
      <c r="O16" s="12">
        <v>1</v>
      </c>
      <c r="P16" s="12">
        <v>0</v>
      </c>
      <c r="Q16" s="77">
        <v>1</v>
      </c>
      <c r="R16" s="76">
        <v>1</v>
      </c>
      <c r="S16" s="12">
        <v>-1</v>
      </c>
      <c r="T16" s="12">
        <v>-1</v>
      </c>
      <c r="U16" s="12">
        <v>-1</v>
      </c>
      <c r="V16" s="12">
        <v>1</v>
      </c>
      <c r="W16" s="77">
        <v>1</v>
      </c>
    </row>
    <row r="17" spans="1:23" x14ac:dyDescent="0.25">
      <c r="A17" t="s">
        <v>253</v>
      </c>
      <c r="B17" s="76">
        <v>0</v>
      </c>
      <c r="C17" s="12">
        <v>0</v>
      </c>
      <c r="D17" s="12">
        <v>1</v>
      </c>
      <c r="E17" s="12">
        <v>0</v>
      </c>
      <c r="F17" s="12">
        <v>0</v>
      </c>
      <c r="G17" s="77">
        <v>0</v>
      </c>
      <c r="H17" s="76">
        <v>1</v>
      </c>
      <c r="I17" s="12">
        <v>0</v>
      </c>
      <c r="J17" s="12">
        <v>1</v>
      </c>
      <c r="K17" s="12">
        <v>0</v>
      </c>
      <c r="L17" s="12">
        <v>0</v>
      </c>
      <c r="M17" s="77">
        <v>0</v>
      </c>
      <c r="N17" s="76">
        <v>1</v>
      </c>
      <c r="O17" s="12">
        <v>0</v>
      </c>
      <c r="P17" s="12">
        <v>1</v>
      </c>
      <c r="Q17" s="77">
        <v>0</v>
      </c>
      <c r="R17" s="76">
        <v>1</v>
      </c>
      <c r="S17" s="12">
        <v>1</v>
      </c>
      <c r="T17" s="12">
        <v>0</v>
      </c>
      <c r="U17" s="12">
        <v>1</v>
      </c>
      <c r="V17" s="12">
        <v>0</v>
      </c>
      <c r="W17" s="77">
        <v>1</v>
      </c>
    </row>
    <row r="18" spans="1:23" x14ac:dyDescent="0.25">
      <c r="A18" t="s">
        <v>254</v>
      </c>
      <c r="B18" s="76">
        <v>0</v>
      </c>
      <c r="C18" s="12">
        <v>0</v>
      </c>
      <c r="D18" s="12">
        <v>0</v>
      </c>
      <c r="E18" s="12">
        <v>1</v>
      </c>
      <c r="F18" s="12">
        <v>0</v>
      </c>
      <c r="G18" s="77">
        <v>0</v>
      </c>
      <c r="H18" s="76">
        <v>1</v>
      </c>
      <c r="I18" s="12">
        <v>1</v>
      </c>
      <c r="J18" s="12">
        <v>1</v>
      </c>
      <c r="K18" s="12">
        <v>0</v>
      </c>
      <c r="L18" s="12">
        <v>1</v>
      </c>
      <c r="M18" s="77">
        <v>0</v>
      </c>
      <c r="N18" s="76">
        <v>1</v>
      </c>
      <c r="O18" s="12">
        <v>1</v>
      </c>
      <c r="P18" s="12">
        <v>1</v>
      </c>
      <c r="Q18" s="77">
        <v>0</v>
      </c>
      <c r="R18" s="76">
        <v>1</v>
      </c>
      <c r="S18" s="12">
        <v>-1</v>
      </c>
      <c r="T18" s="12">
        <v>0</v>
      </c>
      <c r="U18" s="12">
        <v>1</v>
      </c>
      <c r="V18" s="12">
        <v>0</v>
      </c>
      <c r="W18" s="77">
        <v>-1</v>
      </c>
    </row>
    <row r="19" spans="1:23" x14ac:dyDescent="0.25">
      <c r="A19" t="s">
        <v>253</v>
      </c>
      <c r="B19" s="76">
        <v>0</v>
      </c>
      <c r="C19" s="12">
        <v>0</v>
      </c>
      <c r="D19" s="12">
        <v>1</v>
      </c>
      <c r="E19" s="12">
        <v>0</v>
      </c>
      <c r="F19" s="12">
        <v>0</v>
      </c>
      <c r="G19" s="77">
        <v>0</v>
      </c>
      <c r="H19" s="76">
        <v>1</v>
      </c>
      <c r="I19" s="12">
        <v>0</v>
      </c>
      <c r="J19" s="12">
        <v>1</v>
      </c>
      <c r="K19" s="12">
        <v>0</v>
      </c>
      <c r="L19" s="12">
        <v>0</v>
      </c>
      <c r="M19" s="77">
        <v>0</v>
      </c>
      <c r="N19" s="76">
        <v>1</v>
      </c>
      <c r="O19" s="12">
        <v>0</v>
      </c>
      <c r="P19" s="12">
        <v>1</v>
      </c>
      <c r="Q19" s="77">
        <v>0</v>
      </c>
      <c r="R19" s="76">
        <v>1</v>
      </c>
      <c r="S19" s="12">
        <v>1</v>
      </c>
      <c r="T19" s="12">
        <v>0</v>
      </c>
      <c r="U19" s="12">
        <v>1</v>
      </c>
      <c r="V19" s="12">
        <v>0</v>
      </c>
      <c r="W19" s="77">
        <v>1</v>
      </c>
    </row>
    <row r="20" spans="1:23" x14ac:dyDescent="0.25">
      <c r="A20" t="s">
        <v>252</v>
      </c>
      <c r="B20" s="76">
        <v>0</v>
      </c>
      <c r="C20" s="12">
        <v>1</v>
      </c>
      <c r="D20" s="12">
        <v>0</v>
      </c>
      <c r="E20" s="12">
        <v>0</v>
      </c>
      <c r="F20" s="12">
        <v>0</v>
      </c>
      <c r="G20" s="77">
        <v>0</v>
      </c>
      <c r="H20" s="76">
        <v>1</v>
      </c>
      <c r="I20" s="12">
        <v>1</v>
      </c>
      <c r="J20" s="12">
        <v>0</v>
      </c>
      <c r="K20" s="12">
        <v>0</v>
      </c>
      <c r="L20" s="12">
        <v>0</v>
      </c>
      <c r="M20" s="77">
        <v>0</v>
      </c>
      <c r="N20" s="76">
        <v>1</v>
      </c>
      <c r="O20" s="12">
        <v>1</v>
      </c>
      <c r="P20" s="12">
        <v>0</v>
      </c>
      <c r="Q20" s="77">
        <v>0</v>
      </c>
      <c r="R20" s="76">
        <v>1</v>
      </c>
      <c r="S20" s="12">
        <v>-1</v>
      </c>
      <c r="T20" s="12">
        <v>1</v>
      </c>
      <c r="U20" s="12">
        <v>0</v>
      </c>
      <c r="V20" s="12">
        <v>-1</v>
      </c>
      <c r="W20" s="77">
        <v>0</v>
      </c>
    </row>
    <row r="21" spans="1:23" x14ac:dyDescent="0.25">
      <c r="A21" t="s">
        <v>251</v>
      </c>
      <c r="B21" s="76">
        <v>1</v>
      </c>
      <c r="C21" s="12">
        <v>0</v>
      </c>
      <c r="D21" s="12">
        <v>0</v>
      </c>
      <c r="E21" s="12">
        <v>0</v>
      </c>
      <c r="F21" s="12">
        <v>0</v>
      </c>
      <c r="G21" s="77">
        <v>0</v>
      </c>
      <c r="H21" s="76">
        <v>1</v>
      </c>
      <c r="I21" s="12">
        <v>0</v>
      </c>
      <c r="J21" s="12">
        <v>0</v>
      </c>
      <c r="K21" s="12">
        <v>0</v>
      </c>
      <c r="L21" s="12">
        <v>0</v>
      </c>
      <c r="M21" s="77">
        <v>0</v>
      </c>
      <c r="N21" s="76">
        <v>1</v>
      </c>
      <c r="O21" s="12">
        <v>0</v>
      </c>
      <c r="P21" s="12">
        <v>0</v>
      </c>
      <c r="Q21" s="77">
        <v>0</v>
      </c>
      <c r="R21" s="76">
        <v>1</v>
      </c>
      <c r="S21" s="12">
        <v>1</v>
      </c>
      <c r="T21" s="12">
        <v>1</v>
      </c>
      <c r="U21" s="12">
        <v>0</v>
      </c>
      <c r="V21" s="12">
        <v>1</v>
      </c>
      <c r="W21" s="77">
        <v>0</v>
      </c>
    </row>
    <row r="22" spans="1:23" x14ac:dyDescent="0.25">
      <c r="A22" t="s">
        <v>251</v>
      </c>
      <c r="B22" s="76">
        <v>1</v>
      </c>
      <c r="C22" s="12">
        <v>0</v>
      </c>
      <c r="D22" s="12">
        <v>0</v>
      </c>
      <c r="E22" s="12">
        <v>0</v>
      </c>
      <c r="F22" s="12">
        <v>0</v>
      </c>
      <c r="G22" s="77">
        <v>0</v>
      </c>
      <c r="H22" s="76">
        <v>1</v>
      </c>
      <c r="I22" s="12">
        <v>0</v>
      </c>
      <c r="J22" s="12">
        <v>0</v>
      </c>
      <c r="K22" s="12">
        <v>0</v>
      </c>
      <c r="L22" s="12">
        <v>0</v>
      </c>
      <c r="M22" s="77">
        <v>0</v>
      </c>
      <c r="N22" s="76">
        <v>1</v>
      </c>
      <c r="O22" s="12">
        <v>0</v>
      </c>
      <c r="P22" s="12">
        <v>0</v>
      </c>
      <c r="Q22" s="77">
        <v>0</v>
      </c>
      <c r="R22" s="76">
        <v>1</v>
      </c>
      <c r="S22" s="12">
        <v>1</v>
      </c>
      <c r="T22" s="12">
        <v>1</v>
      </c>
      <c r="U22" s="12">
        <v>0</v>
      </c>
      <c r="V22" s="12">
        <v>1</v>
      </c>
      <c r="W22" s="77">
        <v>0</v>
      </c>
    </row>
    <row r="26" spans="1:23" x14ac:dyDescent="0.25">
      <c r="D26" s="78"/>
    </row>
    <row r="27" spans="1:23" x14ac:dyDescent="0.25">
      <c r="D27" s="79"/>
    </row>
    <row r="28" spans="1:23" x14ac:dyDescent="0.25">
      <c r="D28" s="79"/>
      <c r="S28" s="79"/>
    </row>
    <row r="29" spans="1:23" x14ac:dyDescent="0.25">
      <c r="D29" s="79"/>
      <c r="S29" s="79"/>
    </row>
    <row r="30" spans="1:23" x14ac:dyDescent="0.25">
      <c r="D30" s="79"/>
      <c r="S30" s="79"/>
    </row>
    <row r="31" spans="1:23" x14ac:dyDescent="0.25">
      <c r="D31" s="79"/>
      <c r="S31" s="79"/>
    </row>
    <row r="32" spans="1:23" x14ac:dyDescent="0.25">
      <c r="D32" s="79"/>
      <c r="S32" s="79"/>
    </row>
    <row r="33" spans="10:19" x14ac:dyDescent="0.25">
      <c r="S33" s="79"/>
    </row>
    <row r="35" spans="10:19" x14ac:dyDescent="0.25">
      <c r="J35"/>
    </row>
    <row r="36" spans="10:19" x14ac:dyDescent="0.25">
      <c r="J36"/>
    </row>
    <row r="37" spans="10:19" x14ac:dyDescent="0.25">
      <c r="J37"/>
    </row>
    <row r="38" spans="10:19" x14ac:dyDescent="0.25">
      <c r="J38"/>
    </row>
    <row r="39" spans="10:19" x14ac:dyDescent="0.25">
      <c r="J39"/>
    </row>
    <row r="40" spans="10:19" x14ac:dyDescent="0.25">
      <c r="J40"/>
    </row>
    <row r="41" spans="10:19" x14ac:dyDescent="0.25">
      <c r="J41"/>
    </row>
    <row r="42" spans="10:19" x14ac:dyDescent="0.25">
      <c r="J42"/>
    </row>
    <row r="43" spans="10:19" x14ac:dyDescent="0.25">
      <c r="J43"/>
    </row>
    <row r="44" spans="10:19" x14ac:dyDescent="0.25">
      <c r="J44"/>
    </row>
    <row r="45" spans="10:19" x14ac:dyDescent="0.25">
      <c r="J45"/>
    </row>
    <row r="46" spans="10:19" x14ac:dyDescent="0.25">
      <c r="J46"/>
    </row>
    <row r="47" spans="10:19" x14ac:dyDescent="0.25">
      <c r="J47"/>
    </row>
    <row r="48" spans="10:19" x14ac:dyDescent="0.25">
      <c r="J48"/>
    </row>
    <row r="49" spans="10:10" x14ac:dyDescent="0.25">
      <c r="J49"/>
    </row>
    <row r="50" spans="10:10" x14ac:dyDescent="0.25">
      <c r="J50"/>
    </row>
    <row r="51" spans="10:10" x14ac:dyDescent="0.25">
      <c r="J51"/>
    </row>
    <row r="52" spans="10:10" x14ac:dyDescent="0.25">
      <c r="J52"/>
    </row>
  </sheetData>
  <autoFilter ref="A2:W22"/>
  <mergeCells count="4">
    <mergeCell ref="B1:G1"/>
    <mergeCell ref="H1:M1"/>
    <mergeCell ref="N1:Q1"/>
    <mergeCell ref="R1:W1"/>
  </mergeCell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9"/>
  <sheetViews>
    <sheetView zoomScale="90" zoomScaleNormal="90" workbookViewId="0">
      <selection activeCell="D47" sqref="D47"/>
    </sheetView>
  </sheetViews>
  <sheetFormatPr defaultRowHeight="15" x14ac:dyDescent="0.25"/>
  <cols>
    <col min="1" max="1" width="36.5703125" style="126" bestFit="1" customWidth="1"/>
    <col min="2" max="2" width="16.85546875" style="126" bestFit="1" customWidth="1"/>
    <col min="3" max="3" width="14" style="126" bestFit="1" customWidth="1"/>
    <col min="4" max="4" width="16.85546875" style="126" bestFit="1" customWidth="1"/>
    <col min="5" max="5" width="14" style="126" bestFit="1" customWidth="1"/>
    <col min="6" max="6" width="16.85546875" style="126" bestFit="1" customWidth="1"/>
    <col min="7" max="7" width="14" style="126" bestFit="1" customWidth="1"/>
    <col min="8" max="8" width="13.85546875" style="133" bestFit="1" customWidth="1"/>
    <col min="9" max="9" width="36.5703125" style="135" bestFit="1" customWidth="1"/>
    <col min="10" max="10" width="16.85546875" style="126" bestFit="1" customWidth="1"/>
    <col min="11" max="11" width="14" style="126" bestFit="1" customWidth="1"/>
    <col min="12" max="12" width="16.85546875" style="126" bestFit="1" customWidth="1"/>
    <col min="13" max="13" width="14" style="126" bestFit="1" customWidth="1"/>
    <col min="14" max="14" width="16.85546875" style="126" bestFit="1" customWidth="1"/>
    <col min="15" max="15" width="14" style="126" bestFit="1" customWidth="1"/>
    <col min="16" max="16" width="11.140625" style="126" bestFit="1" customWidth="1"/>
    <col min="17" max="16384" width="9.140625" style="126"/>
  </cols>
  <sheetData>
    <row r="1" spans="1:16" x14ac:dyDescent="0.25">
      <c r="B1" s="126" t="s">
        <v>251</v>
      </c>
      <c r="C1" s="126" t="s">
        <v>252</v>
      </c>
      <c r="D1" s="126" t="s">
        <v>253</v>
      </c>
      <c r="E1" s="126" t="s">
        <v>254</v>
      </c>
      <c r="F1" s="126" t="s">
        <v>255</v>
      </c>
      <c r="G1" s="126" t="s">
        <v>256</v>
      </c>
      <c r="H1" s="133" t="s">
        <v>543</v>
      </c>
      <c r="J1" s="126" t="s">
        <v>251</v>
      </c>
      <c r="K1" s="126" t="s">
        <v>252</v>
      </c>
      <c r="L1" s="126" t="s">
        <v>253</v>
      </c>
      <c r="M1" s="126" t="s">
        <v>254</v>
      </c>
      <c r="N1" s="126" t="s">
        <v>255</v>
      </c>
      <c r="O1" s="126" t="s">
        <v>256</v>
      </c>
      <c r="P1" s="126" t="s">
        <v>543</v>
      </c>
    </row>
    <row r="2" spans="1:16" x14ac:dyDescent="0.25">
      <c r="A2" s="126" t="s">
        <v>544</v>
      </c>
      <c r="B2" s="126">
        <v>11.957606282</v>
      </c>
      <c r="C2" s="126">
        <v>11.362249116999999</v>
      </c>
      <c r="D2" s="126">
        <v>13.127522163</v>
      </c>
      <c r="E2" s="126">
        <v>13.149738147000001</v>
      </c>
      <c r="F2" s="126">
        <v>12.614490502000001</v>
      </c>
      <c r="G2" s="126">
        <v>12.663786751</v>
      </c>
      <c r="H2" s="133">
        <v>12.512753879</v>
      </c>
      <c r="I2" s="135" t="s">
        <v>564</v>
      </c>
      <c r="J2" s="126">
        <v>11.991432339999999</v>
      </c>
      <c r="K2" s="126">
        <v>11.39607517</v>
      </c>
      <c r="L2" s="126">
        <v>13.20062377</v>
      </c>
      <c r="M2" s="126">
        <v>13.222839759999999</v>
      </c>
      <c r="N2" s="126">
        <v>12.578122430000001</v>
      </c>
      <c r="O2" s="126">
        <v>12.62741868</v>
      </c>
      <c r="P2" s="132">
        <v>12.512753999999999</v>
      </c>
    </row>
    <row r="4" spans="1:16" x14ac:dyDescent="0.25">
      <c r="A4" s="126" t="s">
        <v>554</v>
      </c>
      <c r="B4" s="126">
        <f>AVERAGE(B2:C2)</f>
        <v>11.659927699499999</v>
      </c>
      <c r="D4" s="126">
        <f>AVERAGE(D2:E2)</f>
        <v>13.138630155000001</v>
      </c>
      <c r="F4" s="126">
        <f>AVERAGE(F2:G2)</f>
        <v>12.639138626499999</v>
      </c>
      <c r="I4" s="135" t="s">
        <v>554</v>
      </c>
      <c r="J4" s="126">
        <f>AVERAGE(J2:K2)</f>
        <v>11.693753754999999</v>
      </c>
      <c r="L4" s="126">
        <f>AVERAGE(L2:M2)</f>
        <v>13.211731765</v>
      </c>
      <c r="N4" s="126">
        <f>AVERAGE(N2:O2)</f>
        <v>12.602770554999999</v>
      </c>
    </row>
    <row r="6" spans="1:16" x14ac:dyDescent="0.25">
      <c r="A6" s="135" t="s">
        <v>644</v>
      </c>
      <c r="B6" s="137"/>
      <c r="C6" s="138"/>
      <c r="D6" s="138"/>
      <c r="E6" s="138"/>
      <c r="F6" s="129">
        <f>AVERAGE(C2,E2,G2)-AVERAGE(B2,D2,F2)</f>
        <v>-0.17461497733333431</v>
      </c>
      <c r="I6" s="135" t="s">
        <v>644</v>
      </c>
      <c r="J6" s="137"/>
      <c r="K6" s="138"/>
      <c r="L6" s="138"/>
      <c r="M6" s="138"/>
      <c r="N6" s="129">
        <f>AVERAGE(K2,M2,O2)-AVERAGE(J2,L2,N2)</f>
        <v>-0.17461497666666759</v>
      </c>
    </row>
    <row r="7" spans="1:16" x14ac:dyDescent="0.25">
      <c r="A7" s="135" t="s">
        <v>645</v>
      </c>
      <c r="B7" s="121"/>
      <c r="C7" s="122"/>
      <c r="D7" s="122"/>
      <c r="E7" s="122"/>
      <c r="F7" s="123">
        <f>AVERAGE(B2:G2)-AVERAGE(B2,D2,F2)</f>
        <v>-8.7307488666667155E-2</v>
      </c>
      <c r="I7" s="135" t="s">
        <v>645</v>
      </c>
      <c r="J7" s="121"/>
      <c r="K7" s="122"/>
      <c r="L7" s="122"/>
      <c r="M7" s="122"/>
      <c r="N7" s="123">
        <f>AVERAGE(J2:O2)-AVERAGE(J2,L2,N2)</f>
        <v>-8.730748833333557E-2</v>
      </c>
    </row>
    <row r="8" spans="1:16" x14ac:dyDescent="0.25">
      <c r="A8" s="135" t="s">
        <v>552</v>
      </c>
      <c r="B8" s="139"/>
      <c r="C8" s="140"/>
      <c r="D8" s="140"/>
      <c r="E8" s="140"/>
      <c r="F8" s="130">
        <f>D4-B4</f>
        <v>1.4787024555000023</v>
      </c>
      <c r="I8" s="135" t="s">
        <v>552</v>
      </c>
      <c r="J8" s="141"/>
      <c r="K8" s="142"/>
      <c r="L8" s="142"/>
      <c r="M8" s="142"/>
      <c r="N8" s="131">
        <f>L4-J4</f>
        <v>1.5179780100000002</v>
      </c>
    </row>
    <row r="9" spans="1:16" x14ac:dyDescent="0.25">
      <c r="A9" s="135" t="s">
        <v>553</v>
      </c>
      <c r="B9" s="121"/>
      <c r="C9" s="142"/>
      <c r="D9" s="142"/>
      <c r="E9" s="142"/>
      <c r="F9" s="131">
        <f>F4-B4</f>
        <v>0.97921092700000045</v>
      </c>
      <c r="I9" s="135" t="s">
        <v>553</v>
      </c>
      <c r="J9" s="141"/>
      <c r="K9" s="142"/>
      <c r="L9" s="142"/>
      <c r="M9" s="142"/>
      <c r="N9" s="131">
        <f>N4-J4</f>
        <v>0.90901679999999985</v>
      </c>
    </row>
    <row r="10" spans="1:16" x14ac:dyDescent="0.25">
      <c r="A10" s="135" t="s">
        <v>555</v>
      </c>
      <c r="B10" s="121"/>
      <c r="C10" s="142"/>
      <c r="D10" s="142"/>
      <c r="E10" s="142"/>
      <c r="F10" s="131">
        <f>F4-D4</f>
        <v>-0.49949152850000189</v>
      </c>
      <c r="I10" s="135" t="s">
        <v>555</v>
      </c>
      <c r="J10" s="141"/>
      <c r="K10" s="142"/>
      <c r="L10" s="142"/>
      <c r="M10" s="142"/>
      <c r="N10" s="131">
        <f>N4-L4</f>
        <v>-0.60896121000000036</v>
      </c>
    </row>
    <row r="11" spans="1:16" x14ac:dyDescent="0.25">
      <c r="A11" s="135" t="s">
        <v>556</v>
      </c>
      <c r="B11" s="139"/>
      <c r="C11" s="140"/>
      <c r="D11" s="140"/>
      <c r="E11" s="140"/>
      <c r="F11" s="130">
        <f>AVERAGE(B4,D4,F4)-B4</f>
        <v>0.81930446083333486</v>
      </c>
      <c r="I11" s="135" t="s">
        <v>556</v>
      </c>
      <c r="J11" s="141"/>
      <c r="K11" s="142"/>
      <c r="L11" s="142"/>
      <c r="M11" s="142"/>
      <c r="N11" s="131">
        <f>AVERAGE(J4,L4,N4)-J4</f>
        <v>0.80899827000000002</v>
      </c>
    </row>
    <row r="12" spans="1:16" x14ac:dyDescent="0.25">
      <c r="A12" s="135" t="s">
        <v>557</v>
      </c>
      <c r="B12" s="121"/>
      <c r="C12" s="142"/>
      <c r="D12" s="142"/>
      <c r="E12" s="142"/>
      <c r="F12" s="131">
        <f>D4-AVERAGE(B4,D4,F4)</f>
        <v>0.65939799466666749</v>
      </c>
      <c r="I12" s="135" t="s">
        <v>557</v>
      </c>
      <c r="J12" s="141"/>
      <c r="K12" s="142"/>
      <c r="L12" s="142"/>
      <c r="M12" s="142"/>
      <c r="N12" s="131">
        <f>L4-AVERAGE(J4,L4,N4)</f>
        <v>0.70897974000000019</v>
      </c>
    </row>
    <row r="13" spans="1:16" x14ac:dyDescent="0.25">
      <c r="B13" s="135"/>
      <c r="C13" s="135"/>
      <c r="D13" s="135"/>
      <c r="E13" s="135"/>
      <c r="F13" s="135"/>
    </row>
    <row r="14" spans="1:16" x14ac:dyDescent="0.25">
      <c r="E14" s="126" t="s">
        <v>545</v>
      </c>
      <c r="F14" s="126" t="s">
        <v>546</v>
      </c>
      <c r="G14" s="126" t="s">
        <v>547</v>
      </c>
      <c r="H14" s="134" t="s">
        <v>543</v>
      </c>
    </row>
    <row r="15" spans="1:16" x14ac:dyDescent="0.25">
      <c r="A15" s="121" t="s">
        <v>578</v>
      </c>
      <c r="B15" s="122">
        <v>-0.174614977</v>
      </c>
      <c r="C15" s="136"/>
      <c r="D15" s="122" t="s">
        <v>548</v>
      </c>
      <c r="E15" s="122">
        <v>1.4787024559999999</v>
      </c>
      <c r="F15" s="122">
        <v>0.97921092700000001</v>
      </c>
      <c r="G15" s="122">
        <v>-0.49949152800000002</v>
      </c>
      <c r="H15" s="123">
        <v>12.512753999999999</v>
      </c>
      <c r="I15" s="126"/>
      <c r="J15" s="135"/>
    </row>
    <row r="16" spans="1:16" x14ac:dyDescent="0.25">
      <c r="C16" s="136"/>
      <c r="I16" s="126"/>
      <c r="J16" s="135"/>
    </row>
    <row r="17" spans="1:16" x14ac:dyDescent="0.25">
      <c r="C17" s="136"/>
      <c r="E17" s="126" t="s">
        <v>545</v>
      </c>
      <c r="F17" s="126" t="s">
        <v>546</v>
      </c>
      <c r="G17" s="126" t="s">
        <v>547</v>
      </c>
      <c r="H17" s="133" t="s">
        <v>543</v>
      </c>
      <c r="I17" s="126"/>
      <c r="J17" s="135"/>
    </row>
    <row r="18" spans="1:16" x14ac:dyDescent="0.25">
      <c r="A18" s="121" t="s">
        <v>590</v>
      </c>
      <c r="B18" s="122">
        <v>-0.1522239</v>
      </c>
      <c r="C18" s="136"/>
      <c r="D18" s="122" t="s">
        <v>549</v>
      </c>
      <c r="E18" s="122">
        <v>1.479401226</v>
      </c>
      <c r="F18" s="122">
        <v>0.97853481600000003</v>
      </c>
      <c r="G18" s="122">
        <v>-0.50086640999999998</v>
      </c>
      <c r="H18" s="123">
        <v>12.512753999999999</v>
      </c>
      <c r="I18" s="126"/>
      <c r="J18" s="135"/>
    </row>
    <row r="19" spans="1:16" x14ac:dyDescent="0.25">
      <c r="C19" s="136"/>
      <c r="I19" s="126"/>
      <c r="J19" s="135"/>
    </row>
    <row r="20" spans="1:16" x14ac:dyDescent="0.25">
      <c r="C20" s="136"/>
      <c r="E20" s="126" t="s">
        <v>545</v>
      </c>
      <c r="F20" s="126" t="s">
        <v>546</v>
      </c>
      <c r="G20" s="126" t="s">
        <v>547</v>
      </c>
      <c r="H20" s="133" t="s">
        <v>543</v>
      </c>
      <c r="I20" s="126"/>
      <c r="J20" s="135"/>
    </row>
    <row r="21" spans="1:16" x14ac:dyDescent="0.25">
      <c r="A21" s="121" t="s">
        <v>591</v>
      </c>
      <c r="B21" s="122">
        <v>-8.7307488500000002E-2</v>
      </c>
      <c r="C21" s="136"/>
      <c r="D21" s="122" t="s">
        <v>550</v>
      </c>
      <c r="E21" s="122">
        <v>0.8192914</v>
      </c>
      <c r="F21" s="122">
        <v>0.6585939677</v>
      </c>
      <c r="G21" s="122">
        <v>-1.110799E-2</v>
      </c>
      <c r="H21" s="123">
        <v>12.512753999999999</v>
      </c>
      <c r="I21" s="126"/>
      <c r="J21" s="135"/>
    </row>
    <row r="22" spans="1:16" s="143" customFormat="1" x14ac:dyDescent="0.25">
      <c r="H22" s="134"/>
    </row>
    <row r="23" spans="1:16" x14ac:dyDescent="0.25">
      <c r="B23" s="126" t="s">
        <v>251</v>
      </c>
      <c r="C23" s="126" t="s">
        <v>252</v>
      </c>
      <c r="D23" s="126" t="s">
        <v>253</v>
      </c>
      <c r="E23" s="126" t="s">
        <v>254</v>
      </c>
      <c r="F23" s="126" t="s">
        <v>255</v>
      </c>
      <c r="G23" s="126" t="s">
        <v>256</v>
      </c>
      <c r="H23" s="133" t="s">
        <v>543</v>
      </c>
      <c r="J23" s="126" t="s">
        <v>251</v>
      </c>
      <c r="K23" s="126" t="s">
        <v>252</v>
      </c>
      <c r="L23" s="126" t="s">
        <v>253</v>
      </c>
      <c r="M23" s="126" t="s">
        <v>254</v>
      </c>
      <c r="N23" s="126" t="s">
        <v>255</v>
      </c>
      <c r="O23" s="126" t="s">
        <v>256</v>
      </c>
      <c r="P23" s="126" t="s">
        <v>543</v>
      </c>
    </row>
    <row r="24" spans="1:16" x14ac:dyDescent="0.25">
      <c r="A24" s="126" t="s">
        <v>544</v>
      </c>
      <c r="B24" s="126">
        <v>11.957606282</v>
      </c>
      <c r="C24" s="126">
        <v>11.362249116999999</v>
      </c>
      <c r="D24" s="126">
        <v>13.127522163</v>
      </c>
      <c r="E24" s="126">
        <v>13.149738147000001</v>
      </c>
      <c r="F24" s="126">
        <v>12.614490502000001</v>
      </c>
      <c r="G24" s="126">
        <v>12.663786751</v>
      </c>
      <c r="H24" s="133">
        <v>12.512753879</v>
      </c>
      <c r="I24" s="135" t="s">
        <v>564</v>
      </c>
      <c r="J24" s="126">
        <v>11.991432339999999</v>
      </c>
      <c r="K24" s="126">
        <v>11.39607517</v>
      </c>
      <c r="L24" s="126">
        <v>13.20062377</v>
      </c>
      <c r="M24" s="126">
        <v>13.222839759999999</v>
      </c>
      <c r="N24" s="126">
        <v>12.578122430000001</v>
      </c>
      <c r="O24" s="126">
        <v>12.62741868</v>
      </c>
      <c r="P24" s="132">
        <v>12.512753999999999</v>
      </c>
    </row>
    <row r="26" spans="1:16" x14ac:dyDescent="0.25">
      <c r="A26" s="126" t="s">
        <v>559</v>
      </c>
      <c r="B26" s="165">
        <f>(E24-C24)-(D24-B24)</f>
        <v>0.61757314900000182</v>
      </c>
      <c r="C26" s="166"/>
      <c r="D26" s="166"/>
      <c r="E26" s="166"/>
      <c r="F26" s="167"/>
      <c r="I26" s="135" t="s">
        <v>559</v>
      </c>
      <c r="J26" s="165">
        <f>(M24-K24)-(L24-J24)</f>
        <v>0.61757315999999918</v>
      </c>
      <c r="K26" s="166"/>
      <c r="L26" s="166"/>
      <c r="M26" s="166"/>
      <c r="N26" s="167"/>
    </row>
    <row r="27" spans="1:16" x14ac:dyDescent="0.25">
      <c r="A27" s="126" t="s">
        <v>560</v>
      </c>
      <c r="B27" s="165">
        <f>(G24-C24)-(F24-B24)</f>
        <v>0.64465341400000042</v>
      </c>
      <c r="C27" s="166"/>
      <c r="D27" s="166"/>
      <c r="E27" s="166"/>
      <c r="F27" s="167"/>
      <c r="I27" s="135" t="s">
        <v>560</v>
      </c>
      <c r="J27" s="165">
        <f>(O24-K24)-(N24-J24)</f>
        <v>0.64465341999999914</v>
      </c>
      <c r="K27" s="166"/>
      <c r="L27" s="166"/>
      <c r="M27" s="166"/>
      <c r="N27" s="167"/>
    </row>
    <row r="28" spans="1:16" x14ac:dyDescent="0.25">
      <c r="A28" s="126" t="s">
        <v>559</v>
      </c>
      <c r="B28" s="165">
        <f>(G24-E24)-(F24-D24)</f>
        <v>2.7080264999998604E-2</v>
      </c>
      <c r="C28" s="166"/>
      <c r="D28" s="166"/>
      <c r="E28" s="166"/>
      <c r="F28" s="167"/>
      <c r="I28" s="135" t="s">
        <v>559</v>
      </c>
      <c r="J28" s="165">
        <f>(O24-M24)-(N24-L24)</f>
        <v>2.7080259999999967E-2</v>
      </c>
      <c r="K28" s="166"/>
      <c r="L28" s="166"/>
      <c r="M28" s="166"/>
      <c r="N28" s="167"/>
    </row>
    <row r="29" spans="1:16" x14ac:dyDescent="0.25">
      <c r="A29" s="126" t="s">
        <v>565</v>
      </c>
      <c r="B29" s="165">
        <f>AVERAGE(B24:G24)-AVERAGE(B24,C24,F24,G24)</f>
        <v>0.32969899733333285</v>
      </c>
      <c r="C29" s="166"/>
      <c r="D29" s="166"/>
      <c r="E29" s="166"/>
      <c r="F29" s="167"/>
      <c r="I29" s="135" t="s">
        <v>565</v>
      </c>
      <c r="J29" s="165">
        <f>AVERAGE(J24:O24)-AVERAGE(J24,K24,N24,O24)</f>
        <v>0.3544898700000001</v>
      </c>
      <c r="K29" s="166"/>
      <c r="L29" s="166"/>
      <c r="M29" s="166"/>
      <c r="N29" s="167"/>
    </row>
    <row r="30" spans="1:16" x14ac:dyDescent="0.25">
      <c r="A30" s="126" t="s">
        <v>562</v>
      </c>
      <c r="B30" s="165">
        <f>AVERAGE(D24,E24,F24,G24)-AVERAGE(B24:G24)</f>
        <v>0.40965223041666654</v>
      </c>
      <c r="C30" s="166"/>
      <c r="D30" s="166"/>
      <c r="E30" s="166"/>
      <c r="F30" s="167"/>
      <c r="I30" s="135" t="s">
        <v>562</v>
      </c>
      <c r="J30" s="165">
        <f>AVERAGE(L24,M24,N24,O24)-AVERAGE(J24:O24)</f>
        <v>0.40449913500000001</v>
      </c>
      <c r="K30" s="166"/>
      <c r="L30" s="166"/>
      <c r="M30" s="166"/>
      <c r="N30" s="167"/>
    </row>
    <row r="31" spans="1:16" x14ac:dyDescent="0.25">
      <c r="B31" s="165"/>
      <c r="C31" s="166"/>
      <c r="D31" s="166"/>
      <c r="E31" s="166"/>
      <c r="F31" s="167"/>
      <c r="J31" s="165"/>
      <c r="K31" s="166"/>
      <c r="L31" s="166"/>
      <c r="M31" s="166"/>
      <c r="N31" s="167"/>
    </row>
    <row r="33" spans="1:6" x14ac:dyDescent="0.25">
      <c r="B33" s="126" t="s">
        <v>545</v>
      </c>
      <c r="C33" s="126" t="s">
        <v>546</v>
      </c>
      <c r="D33" s="126" t="s">
        <v>547</v>
      </c>
      <c r="E33" s="126" t="s">
        <v>543</v>
      </c>
      <c r="F33" s="126" t="s">
        <v>551</v>
      </c>
    </row>
    <row r="34" spans="1:6" x14ac:dyDescent="0.25">
      <c r="A34" s="126" t="s">
        <v>558</v>
      </c>
      <c r="B34" s="132">
        <v>0.61757314900000004</v>
      </c>
      <c r="C34" s="132">
        <v>0.64465341399999998</v>
      </c>
      <c r="D34" s="132">
        <v>2.7080265100000001E-2</v>
      </c>
      <c r="E34" s="132">
        <v>12.512753999999999</v>
      </c>
      <c r="F34" s="132">
        <v>2.822961141</v>
      </c>
    </row>
    <row r="36" spans="1:6" x14ac:dyDescent="0.25">
      <c r="B36" s="126" t="s">
        <v>545</v>
      </c>
      <c r="C36" s="126" t="s">
        <v>546</v>
      </c>
      <c r="D36" s="126" t="s">
        <v>547</v>
      </c>
      <c r="E36" s="126" t="s">
        <v>543</v>
      </c>
    </row>
    <row r="37" spans="1:6" x14ac:dyDescent="0.25">
      <c r="A37" s="126" t="s">
        <v>561</v>
      </c>
      <c r="B37" s="132">
        <v>0.61757314900000004</v>
      </c>
      <c r="C37" s="132">
        <v>0.64465341399999998</v>
      </c>
      <c r="D37" s="132">
        <v>2.7080265100000001E-2</v>
      </c>
      <c r="E37" s="132">
        <v>12.512753999999999</v>
      </c>
      <c r="F37" s="132">
        <v>2.8451262829999999</v>
      </c>
    </row>
    <row r="39" spans="1:6" x14ac:dyDescent="0.25">
      <c r="B39" s="126" t="s">
        <v>545</v>
      </c>
      <c r="C39" s="126" t="s">
        <v>546</v>
      </c>
      <c r="D39" s="126" t="s">
        <v>547</v>
      </c>
      <c r="E39" s="126" t="s">
        <v>543</v>
      </c>
    </row>
    <row r="40" spans="1:6" x14ac:dyDescent="0.25">
      <c r="A40" s="126" t="s">
        <v>566</v>
      </c>
      <c r="B40" s="132">
        <v>0.21037109379999999</v>
      </c>
      <c r="C40" s="132">
        <v>-9.8415480599999994E-2</v>
      </c>
      <c r="D40" s="144" t="s">
        <v>567</v>
      </c>
      <c r="E40" s="132">
        <v>12.512753999999999</v>
      </c>
      <c r="F40" s="144" t="s">
        <v>567</v>
      </c>
    </row>
    <row r="69" spans="2:6" x14ac:dyDescent="0.25">
      <c r="B69" s="135"/>
      <c r="C69" s="135"/>
      <c r="D69" s="135"/>
      <c r="E69" s="135"/>
      <c r="F69" s="135"/>
    </row>
  </sheetData>
  <mergeCells count="12">
    <mergeCell ref="J31:N31"/>
    <mergeCell ref="J26:N26"/>
    <mergeCell ref="J27:N27"/>
    <mergeCell ref="J28:N28"/>
    <mergeCell ref="J29:N29"/>
    <mergeCell ref="J30:N30"/>
    <mergeCell ref="B30:F30"/>
    <mergeCell ref="B31:F31"/>
    <mergeCell ref="B26:F26"/>
    <mergeCell ref="B27:F27"/>
    <mergeCell ref="B28:F28"/>
    <mergeCell ref="B29:F29"/>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35"/>
  <sheetViews>
    <sheetView workbookViewId="0">
      <selection activeCell="D42" sqref="D42"/>
    </sheetView>
  </sheetViews>
  <sheetFormatPr defaultColWidth="17.140625" defaultRowHeight="15" x14ac:dyDescent="0.25"/>
  <sheetData>
    <row r="2" spans="1:10" x14ac:dyDescent="0.25">
      <c r="A2" s="86"/>
      <c r="B2" s="85" t="s">
        <v>544</v>
      </c>
      <c r="C2" s="86" t="s">
        <v>564</v>
      </c>
      <c r="D2" s="86" t="s">
        <v>568</v>
      </c>
      <c r="E2" s="86"/>
    </row>
    <row r="3" spans="1:10" x14ac:dyDescent="0.25">
      <c r="A3" s="81" t="s">
        <v>251</v>
      </c>
      <c r="B3" s="82">
        <v>11.957606</v>
      </c>
      <c r="C3">
        <v>11.991432333333334</v>
      </c>
      <c r="D3" s="98">
        <v>11.95715719</v>
      </c>
      <c r="F3" s="94" t="s">
        <v>570</v>
      </c>
      <c r="G3" s="95" t="s">
        <v>571</v>
      </c>
      <c r="H3" s="95" t="s">
        <v>568</v>
      </c>
      <c r="I3" s="96" t="s">
        <v>572</v>
      </c>
    </row>
    <row r="4" spans="1:10" x14ac:dyDescent="0.25">
      <c r="A4" s="81" t="s">
        <v>252</v>
      </c>
      <c r="B4" s="82">
        <v>11.362249</v>
      </c>
      <c r="C4">
        <v>11.396075000000002</v>
      </c>
      <c r="D4" s="98">
        <v>11.36180001</v>
      </c>
      <c r="F4" s="90">
        <f>AVERAGE(B3,B8)-AVERAGE(B4,B7)</f>
        <v>0.32232649999999907</v>
      </c>
      <c r="G4" s="89">
        <f>AVERAGE(C3,C8)-AVERAGE(C4,C7)</f>
        <v>0.32232666666666532</v>
      </c>
      <c r="H4" s="89">
        <f>AVERAGE(D3,D8)-AVERAGE(D4,D7)</f>
        <v>0.32232671999999951</v>
      </c>
      <c r="I4" s="90">
        <v>0.21037109379999999</v>
      </c>
      <c r="J4" s="84" t="s">
        <v>545</v>
      </c>
    </row>
    <row r="5" spans="1:10" x14ac:dyDescent="0.25">
      <c r="A5" s="81" t="s">
        <v>253</v>
      </c>
      <c r="B5" s="82">
        <v>13.127522000000001</v>
      </c>
      <c r="C5">
        <v>13.200623999999999</v>
      </c>
      <c r="D5" s="98">
        <v>13.126256010000002</v>
      </c>
      <c r="F5" s="93">
        <f>AVERAGE(B5,B8)-AVERAGE(B6,B7)</f>
        <v>1.3539999999998997E-2</v>
      </c>
      <c r="G5" s="93">
        <f>AVERAGE(C5,C8)-AVERAGE(C6,C7)</f>
        <v>1.354016666666702E-2</v>
      </c>
      <c r="H5" s="93">
        <f>AVERAGE(D5,D8)-AVERAGE(D6,D7)</f>
        <v>1.3540139999999923E-2</v>
      </c>
      <c r="I5" s="91">
        <v>-9.8415480599999994E-2</v>
      </c>
      <c r="J5" s="83" t="s">
        <v>546</v>
      </c>
    </row>
    <row r="6" spans="1:10" x14ac:dyDescent="0.25">
      <c r="A6" s="81" t="s">
        <v>254</v>
      </c>
      <c r="B6" s="82">
        <v>13.149737999999999</v>
      </c>
      <c r="C6">
        <v>13.222839666666667</v>
      </c>
      <c r="D6" s="98">
        <v>13.148471990000001</v>
      </c>
      <c r="G6" s="88"/>
    </row>
    <row r="7" spans="1:10" x14ac:dyDescent="0.25">
      <c r="A7" s="81" t="s">
        <v>255</v>
      </c>
      <c r="B7" s="82">
        <v>12.614490999999999</v>
      </c>
      <c r="C7">
        <v>12.57812275</v>
      </c>
      <c r="D7" s="98">
        <v>12.614819270000002</v>
      </c>
      <c r="G7" s="12"/>
    </row>
    <row r="8" spans="1:10" x14ac:dyDescent="0.25">
      <c r="A8" s="81" t="s">
        <v>256</v>
      </c>
      <c r="B8" s="82">
        <v>12.663786999999999</v>
      </c>
      <c r="C8">
        <v>12.62741875</v>
      </c>
      <c r="D8" s="98">
        <v>12.66411553</v>
      </c>
    </row>
    <row r="9" spans="1:10" x14ac:dyDescent="0.25">
      <c r="A9" s="81"/>
      <c r="B9" s="82"/>
      <c r="C9" s="12"/>
      <c r="D9" s="12"/>
      <c r="E9" s="12"/>
    </row>
    <row r="10" spans="1:10" x14ac:dyDescent="0.25">
      <c r="A10" s="81" t="s">
        <v>569</v>
      </c>
      <c r="B10" s="87">
        <f>AVERAGE(B3:B8)</f>
        <v>12.479232166666668</v>
      </c>
      <c r="C10" s="87">
        <f>AVERAGE(C3:C8)</f>
        <v>12.502752083333334</v>
      </c>
      <c r="D10" s="87">
        <f>AVERAGE(D3:D8)</f>
        <v>12.478770000000003</v>
      </c>
      <c r="E10" s="12"/>
    </row>
    <row r="12" spans="1:10" s="15" customFormat="1" x14ac:dyDescent="0.25"/>
    <row r="15" spans="1:10" x14ac:dyDescent="0.25">
      <c r="A15" t="s">
        <v>406</v>
      </c>
      <c r="B15" t="s">
        <v>398</v>
      </c>
      <c r="C15" t="s">
        <v>397</v>
      </c>
      <c r="D15" s="86" t="s">
        <v>564</v>
      </c>
      <c r="E15" t="s">
        <v>400</v>
      </c>
    </row>
    <row r="16" spans="1:10" x14ac:dyDescent="0.25">
      <c r="A16" t="s">
        <v>251</v>
      </c>
      <c r="B16" t="s">
        <v>377</v>
      </c>
      <c r="C16" t="s">
        <v>320</v>
      </c>
      <c r="D16">
        <v>12.020289391</v>
      </c>
    </row>
    <row r="17" spans="1:10" x14ac:dyDescent="0.25">
      <c r="A17" t="s">
        <v>251</v>
      </c>
      <c r="B17" t="s">
        <v>377</v>
      </c>
      <c r="C17" t="s">
        <v>320</v>
      </c>
      <c r="D17">
        <v>11.848459561</v>
      </c>
    </row>
    <row r="18" spans="1:10" x14ac:dyDescent="0.25">
      <c r="A18" t="s">
        <v>251</v>
      </c>
      <c r="B18" t="s">
        <v>377</v>
      </c>
      <c r="C18" t="s">
        <v>320</v>
      </c>
      <c r="D18">
        <v>12.105548066000001</v>
      </c>
      <c r="E18">
        <f>AVERAGE(D16:D18)</f>
        <v>11.991432339333334</v>
      </c>
    </row>
    <row r="19" spans="1:10" x14ac:dyDescent="0.25">
      <c r="A19" t="s">
        <v>253</v>
      </c>
      <c r="B19" t="s">
        <v>380</v>
      </c>
      <c r="C19" t="s">
        <v>320</v>
      </c>
      <c r="D19">
        <v>13.922299067999999</v>
      </c>
    </row>
    <row r="20" spans="1:10" x14ac:dyDescent="0.25">
      <c r="A20" t="s">
        <v>253</v>
      </c>
      <c r="B20" t="s">
        <v>380</v>
      </c>
      <c r="C20" t="s">
        <v>320</v>
      </c>
      <c r="D20">
        <v>13.034657712</v>
      </c>
    </row>
    <row r="21" spans="1:10" x14ac:dyDescent="0.25">
      <c r="A21" t="s">
        <v>253</v>
      </c>
      <c r="B21" t="s">
        <v>380</v>
      </c>
      <c r="C21" t="s">
        <v>320</v>
      </c>
      <c r="D21">
        <v>12.644914544000001</v>
      </c>
      <c r="E21">
        <f>AVERAGE(D19:D21)</f>
        <v>13.200623774666667</v>
      </c>
    </row>
    <row r="22" spans="1:10" x14ac:dyDescent="0.25">
      <c r="A22" t="s">
        <v>255</v>
      </c>
      <c r="B22" t="s">
        <v>384</v>
      </c>
      <c r="C22" t="s">
        <v>320</v>
      </c>
      <c r="D22">
        <v>12.598751661</v>
      </c>
    </row>
    <row r="23" spans="1:10" x14ac:dyDescent="0.25">
      <c r="A23" t="s">
        <v>255</v>
      </c>
      <c r="B23" t="s">
        <v>384</v>
      </c>
      <c r="C23" t="s">
        <v>320</v>
      </c>
      <c r="D23">
        <v>12.420375726</v>
      </c>
      <c r="F23" s="94" t="s">
        <v>574</v>
      </c>
      <c r="G23" s="95" t="s">
        <v>575</v>
      </c>
      <c r="H23" s="95"/>
      <c r="I23" s="96"/>
    </row>
    <row r="24" spans="1:10" x14ac:dyDescent="0.25">
      <c r="A24" t="s">
        <v>255</v>
      </c>
      <c r="B24" t="s">
        <v>384</v>
      </c>
      <c r="C24" t="s">
        <v>320</v>
      </c>
      <c r="D24">
        <v>12.674059565</v>
      </c>
      <c r="F24" s="90">
        <f>AVERAGE(E28:E35)-AVERAGE(E18:E25)</f>
        <v>-0.17461497711111207</v>
      </c>
      <c r="G24" s="90">
        <f>AVERAGE(D26:D35)-AVERAGE(D16:D25)</f>
        <v>-0.15222385450000075</v>
      </c>
      <c r="H24" s="89"/>
      <c r="I24" s="90"/>
      <c r="J24" s="84" t="s">
        <v>576</v>
      </c>
    </row>
    <row r="25" spans="1:10" x14ac:dyDescent="0.25">
      <c r="A25" t="s">
        <v>255</v>
      </c>
      <c r="B25" t="s">
        <v>384</v>
      </c>
      <c r="C25" t="s">
        <v>320</v>
      </c>
      <c r="D25">
        <v>12.619302765</v>
      </c>
      <c r="E25">
        <f>AVERAGE(D22:D25)</f>
        <v>12.57812242925</v>
      </c>
      <c r="F25" s="93">
        <f>AVERAGE(E16:E35)-AVERAGE(E16:E25)</f>
        <v>-8.7307488555556034E-2</v>
      </c>
      <c r="G25" s="93">
        <f>AVERAGE(D16:D35)-AVERAGE(D16:D25)</f>
        <v>-7.6111927250000377E-2</v>
      </c>
      <c r="H25" s="93"/>
      <c r="I25" s="91"/>
      <c r="J25" s="92" t="s">
        <v>577</v>
      </c>
    </row>
    <row r="26" spans="1:10" x14ac:dyDescent="0.25">
      <c r="A26" t="s">
        <v>252</v>
      </c>
      <c r="B26" t="s">
        <v>377</v>
      </c>
      <c r="C26" t="s">
        <v>321</v>
      </c>
      <c r="D26">
        <v>11.639527457</v>
      </c>
    </row>
    <row r="27" spans="1:10" x14ac:dyDescent="0.25">
      <c r="A27" t="s">
        <v>252</v>
      </c>
      <c r="B27" t="s">
        <v>377</v>
      </c>
      <c r="C27" t="s">
        <v>321</v>
      </c>
      <c r="D27">
        <v>11.706265777</v>
      </c>
    </row>
    <row r="28" spans="1:10" x14ac:dyDescent="0.25">
      <c r="A28" t="s">
        <v>252</v>
      </c>
      <c r="B28" t="s">
        <v>377</v>
      </c>
      <c r="C28" t="s">
        <v>321</v>
      </c>
      <c r="D28">
        <v>10.84243229</v>
      </c>
      <c r="E28">
        <f>AVERAGE(D26:D28)</f>
        <v>11.396075174666665</v>
      </c>
    </row>
    <row r="29" spans="1:10" x14ac:dyDescent="0.25">
      <c r="A29" t="s">
        <v>254</v>
      </c>
      <c r="B29" t="s">
        <v>380</v>
      </c>
      <c r="C29" t="s">
        <v>321</v>
      </c>
      <c r="D29">
        <v>13.182765229999999</v>
      </c>
    </row>
    <row r="30" spans="1:10" x14ac:dyDescent="0.25">
      <c r="A30" t="s">
        <v>254</v>
      </c>
      <c r="B30" t="s">
        <v>380</v>
      </c>
      <c r="C30" t="s">
        <v>321</v>
      </c>
      <c r="D30">
        <v>12.768679126</v>
      </c>
    </row>
    <row r="31" spans="1:10" x14ac:dyDescent="0.25">
      <c r="A31" t="s">
        <v>254</v>
      </c>
      <c r="B31" t="s">
        <v>380</v>
      </c>
      <c r="C31" t="s">
        <v>321</v>
      </c>
      <c r="D31">
        <v>13.717074921</v>
      </c>
      <c r="E31">
        <f>AVERAGE(D29:D31)</f>
        <v>13.222839759000001</v>
      </c>
    </row>
    <row r="32" spans="1:10" x14ac:dyDescent="0.25">
      <c r="A32" t="s">
        <v>256</v>
      </c>
      <c r="B32" t="s">
        <v>384</v>
      </c>
      <c r="C32" t="s">
        <v>321</v>
      </c>
      <c r="D32">
        <v>12.603115554</v>
      </c>
    </row>
    <row r="33" spans="1:5" x14ac:dyDescent="0.25">
      <c r="A33" t="s">
        <v>256</v>
      </c>
      <c r="B33" t="s">
        <v>384</v>
      </c>
      <c r="C33" t="s">
        <v>321</v>
      </c>
      <c r="D33">
        <v>12.732418072</v>
      </c>
    </row>
    <row r="34" spans="1:5" x14ac:dyDescent="0.25">
      <c r="A34" t="s">
        <v>256</v>
      </c>
      <c r="B34" t="s">
        <v>384</v>
      </c>
      <c r="C34" t="s">
        <v>321</v>
      </c>
      <c r="D34">
        <v>12.602710231</v>
      </c>
    </row>
    <row r="35" spans="1:5" x14ac:dyDescent="0.25">
      <c r="A35" t="s">
        <v>256</v>
      </c>
      <c r="B35" t="s">
        <v>384</v>
      </c>
      <c r="C35" t="s">
        <v>321</v>
      </c>
      <c r="D35">
        <v>12.571430855999999</v>
      </c>
      <c r="E35">
        <f>AVERAGE(D32:D35)</f>
        <v>12.627418678250001</v>
      </c>
    </row>
  </sheetData>
  <sortState ref="A16:D35">
    <sortCondition ref="C16:C35"/>
    <sortCondition ref="B16:B35"/>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56"/>
  <sheetViews>
    <sheetView topLeftCell="A16" zoomScaleNormal="100" workbookViewId="0">
      <selection activeCell="A41" sqref="A41"/>
    </sheetView>
  </sheetViews>
  <sheetFormatPr defaultColWidth="12.7109375" defaultRowHeight="15" x14ac:dyDescent="0.25"/>
  <cols>
    <col min="2" max="3" width="12.7109375" style="12"/>
    <col min="4" max="4" width="12.7109375" style="13"/>
    <col min="8" max="8" width="12.7109375" style="12"/>
    <col min="9" max="9" width="12.7109375" style="13"/>
    <col min="13" max="13" width="12.7109375" style="12"/>
    <col min="14" max="14" width="12.7109375" style="13"/>
    <col min="18" max="18" width="12.7109375" style="12"/>
    <col min="20" max="20" width="12.7109375" style="12"/>
    <col min="21" max="21" width="12.7109375" style="13"/>
    <col min="24" max="24" width="12.7109375" style="13"/>
    <col min="28" max="28" width="12.7109375" style="13"/>
    <col min="30" max="30" width="12.7109375" style="13"/>
    <col min="31" max="31" width="12.7109375" style="11"/>
    <col min="32" max="33" width="12.7109375" style="12"/>
    <col min="34" max="34" width="12.7109375" style="13"/>
    <col min="40" max="40" width="12.7109375" style="13"/>
    <col min="42" max="42" width="12.7109375" style="13"/>
    <col min="46" max="46" width="12.7109375" style="13"/>
    <col min="50" max="50" width="12.7109375" style="13"/>
  </cols>
  <sheetData>
    <row r="1" spans="1:50" s="12" customFormat="1" x14ac:dyDescent="0.25">
      <c r="A1" s="12" t="s">
        <v>578</v>
      </c>
      <c r="D1" s="13"/>
      <c r="E1" s="12" t="s">
        <v>548</v>
      </c>
      <c r="I1" s="13"/>
      <c r="J1" s="12" t="s">
        <v>558</v>
      </c>
      <c r="N1" s="13"/>
      <c r="O1" s="12" t="s">
        <v>544</v>
      </c>
      <c r="U1" s="13"/>
    </row>
    <row r="2" spans="1:50" s="12" customFormat="1" x14ac:dyDescent="0.25">
      <c r="A2" s="12" t="s">
        <v>579</v>
      </c>
      <c r="B2" s="12" t="s">
        <v>580</v>
      </c>
      <c r="D2" s="13" t="s">
        <v>593</v>
      </c>
      <c r="E2" s="12" t="s">
        <v>545</v>
      </c>
      <c r="F2" s="12" t="s">
        <v>546</v>
      </c>
      <c r="G2" s="12" t="s">
        <v>547</v>
      </c>
      <c r="H2" s="12" t="s">
        <v>551</v>
      </c>
      <c r="I2" s="13" t="s">
        <v>593</v>
      </c>
      <c r="J2" s="12" t="s">
        <v>583</v>
      </c>
      <c r="K2" s="12" t="s">
        <v>584</v>
      </c>
      <c r="L2" s="12" t="s">
        <v>585</v>
      </c>
      <c r="M2" s="12" t="s">
        <v>551</v>
      </c>
      <c r="N2" s="13" t="s">
        <v>593</v>
      </c>
      <c r="O2" s="12" t="s">
        <v>251</v>
      </c>
      <c r="P2" s="12" t="s">
        <v>252</v>
      </c>
      <c r="Q2" s="12" t="s">
        <v>253</v>
      </c>
      <c r="R2" s="12" t="s">
        <v>254</v>
      </c>
      <c r="S2" s="12" t="s">
        <v>255</v>
      </c>
      <c r="T2" s="12" t="s">
        <v>256</v>
      </c>
      <c r="U2" s="13" t="s">
        <v>551</v>
      </c>
      <c r="V2" s="12" t="s">
        <v>593</v>
      </c>
    </row>
    <row r="3" spans="1:50" s="101" customFormat="1" x14ac:dyDescent="0.25">
      <c r="A3" s="103">
        <v>-0.174614977</v>
      </c>
      <c r="B3" s="103">
        <v>-1.41610134</v>
      </c>
      <c r="C3" s="103"/>
      <c r="D3" s="99">
        <v>0.40437299999999998</v>
      </c>
      <c r="E3" s="109">
        <v>1.4787024559999999</v>
      </c>
      <c r="F3" s="109">
        <v>0.97921092700000001</v>
      </c>
      <c r="G3" s="109">
        <v>-0.49949152800000002</v>
      </c>
      <c r="H3" s="109">
        <v>36.835385780000003</v>
      </c>
      <c r="I3" s="99">
        <v>0.40437299999999998</v>
      </c>
      <c r="J3" s="103">
        <v>0.61757314900000004</v>
      </c>
      <c r="K3" s="103">
        <v>0.64465341399999998</v>
      </c>
      <c r="L3" s="103">
        <v>2.7080265100000001E-2</v>
      </c>
      <c r="M3" s="97">
        <v>2.822961141</v>
      </c>
      <c r="N3" s="99">
        <v>0.40437299999999998</v>
      </c>
      <c r="O3" s="101">
        <v>11.957606</v>
      </c>
      <c r="P3" s="101">
        <v>11.362249</v>
      </c>
      <c r="Q3" s="101">
        <v>13.127522000000001</v>
      </c>
      <c r="R3" s="101">
        <v>13.149737999999999</v>
      </c>
      <c r="S3" s="101">
        <v>12.614490999999999</v>
      </c>
      <c r="T3" s="101">
        <v>12.663786999999999</v>
      </c>
      <c r="U3" s="101">
        <v>2054.4895200000001</v>
      </c>
      <c r="V3" s="101">
        <v>0.40437299999999998</v>
      </c>
    </row>
    <row r="4" spans="1:50" s="12" customFormat="1" x14ac:dyDescent="0.25">
      <c r="D4" s="13"/>
      <c r="I4" s="13"/>
      <c r="J4" s="104" t="s">
        <v>588</v>
      </c>
      <c r="K4" s="104"/>
      <c r="L4" s="104"/>
      <c r="N4" s="13"/>
      <c r="U4" s="13"/>
      <c r="AB4" s="13"/>
      <c r="AD4" s="13"/>
      <c r="AE4" s="11"/>
      <c r="AH4" s="13"/>
      <c r="AN4" s="13"/>
      <c r="AP4" s="13"/>
      <c r="AT4" s="13"/>
    </row>
    <row r="5" spans="1:50" s="12" customFormat="1" x14ac:dyDescent="0.25">
      <c r="B5" s="12" t="s">
        <v>605</v>
      </c>
      <c r="D5" s="13"/>
      <c r="F5" s="12" t="s">
        <v>545</v>
      </c>
      <c r="G5" s="12" t="s">
        <v>546</v>
      </c>
      <c r="H5" s="12" t="s">
        <v>547</v>
      </c>
      <c r="I5" s="13"/>
      <c r="K5" s="12" t="s">
        <v>545</v>
      </c>
      <c r="L5" s="12" t="s">
        <v>546</v>
      </c>
      <c r="M5" s="12" t="s">
        <v>547</v>
      </c>
      <c r="N5" s="13"/>
      <c r="P5" s="12" t="s">
        <v>251</v>
      </c>
      <c r="Q5" s="12" t="s">
        <v>252</v>
      </c>
      <c r="R5" s="12" t="s">
        <v>253</v>
      </c>
      <c r="S5" s="12" t="s">
        <v>254</v>
      </c>
      <c r="T5" s="12" t="s">
        <v>255</v>
      </c>
      <c r="U5" s="13" t="s">
        <v>256</v>
      </c>
      <c r="AB5" s="13"/>
      <c r="AD5" s="13"/>
      <c r="AE5" s="11"/>
      <c r="AH5" s="13"/>
      <c r="AN5" s="13"/>
      <c r="AP5" s="13"/>
      <c r="AT5" s="13"/>
    </row>
    <row r="6" spans="1:50" s="12" customFormat="1" x14ac:dyDescent="0.25">
      <c r="A6" s="12" t="s">
        <v>596</v>
      </c>
      <c r="B6" s="12">
        <v>1</v>
      </c>
      <c r="D6" s="13"/>
      <c r="E6" s="12" t="s">
        <v>596</v>
      </c>
      <c r="F6" s="12">
        <v>848</v>
      </c>
      <c r="G6" s="12">
        <v>417</v>
      </c>
      <c r="H6" s="12">
        <v>0</v>
      </c>
      <c r="I6" s="13"/>
      <c r="J6" s="12" t="s">
        <v>596</v>
      </c>
      <c r="K6" s="12">
        <v>11</v>
      </c>
      <c r="L6" s="12">
        <v>14</v>
      </c>
      <c r="M6" s="12">
        <v>0</v>
      </c>
      <c r="N6" s="13"/>
      <c r="O6" s="12" t="s">
        <v>596</v>
      </c>
      <c r="P6" s="12">
        <v>0</v>
      </c>
      <c r="Q6" s="12">
        <v>0</v>
      </c>
      <c r="R6" s="12">
        <v>0</v>
      </c>
      <c r="S6" s="12">
        <v>0</v>
      </c>
      <c r="T6" s="12">
        <v>0</v>
      </c>
      <c r="U6" s="13">
        <v>0</v>
      </c>
      <c r="X6" s="13"/>
      <c r="AB6" s="13"/>
      <c r="AD6" s="13"/>
      <c r="AE6" s="11"/>
      <c r="AH6" s="13"/>
      <c r="AN6" s="13"/>
      <c r="AP6" s="13"/>
      <c r="AT6" s="13"/>
      <c r="AX6" s="13"/>
    </row>
    <row r="7" spans="1:50" s="12" customFormat="1" x14ac:dyDescent="0.25">
      <c r="A7" s="12" t="s">
        <v>597</v>
      </c>
      <c r="B7" s="12">
        <v>9956</v>
      </c>
      <c r="D7" s="13"/>
      <c r="E7" s="12" t="s">
        <v>597</v>
      </c>
      <c r="F7" s="12">
        <v>6622</v>
      </c>
      <c r="G7" s="12">
        <v>7720</v>
      </c>
      <c r="H7" s="12">
        <v>9965</v>
      </c>
      <c r="I7" s="13"/>
      <c r="J7" s="12" t="s">
        <v>597</v>
      </c>
      <c r="K7" s="12">
        <v>9951</v>
      </c>
      <c r="L7" s="12">
        <v>9946</v>
      </c>
      <c r="M7" s="12">
        <v>9965</v>
      </c>
      <c r="N7" s="13"/>
      <c r="O7" s="12" t="s">
        <v>597</v>
      </c>
      <c r="P7" s="12">
        <v>19</v>
      </c>
      <c r="Q7" s="12">
        <v>21</v>
      </c>
      <c r="R7" s="12">
        <v>0</v>
      </c>
      <c r="S7" s="12">
        <v>0</v>
      </c>
      <c r="T7" s="12">
        <v>0</v>
      </c>
      <c r="U7" s="13">
        <v>0</v>
      </c>
      <c r="X7" s="13"/>
      <c r="AB7" s="13"/>
      <c r="AD7" s="13"/>
      <c r="AE7" s="11"/>
      <c r="AH7" s="13"/>
      <c r="AN7" s="13"/>
      <c r="AP7" s="13"/>
      <c r="AT7" s="13"/>
      <c r="AX7" s="13"/>
    </row>
    <row r="8" spans="1:50" s="15" customFormat="1" x14ac:dyDescent="0.25">
      <c r="A8" s="15" t="s">
        <v>598</v>
      </c>
      <c r="B8" s="15">
        <v>8</v>
      </c>
      <c r="D8" s="16"/>
      <c r="E8" s="15" t="s">
        <v>598</v>
      </c>
      <c r="F8" s="15">
        <v>2495</v>
      </c>
      <c r="G8" s="15">
        <v>1828</v>
      </c>
      <c r="H8" s="15">
        <v>0</v>
      </c>
      <c r="I8" s="16"/>
      <c r="J8" s="15" t="s">
        <v>598</v>
      </c>
      <c r="K8" s="15">
        <v>3</v>
      </c>
      <c r="L8" s="15">
        <v>5</v>
      </c>
      <c r="M8" s="15">
        <v>0</v>
      </c>
      <c r="N8" s="16"/>
      <c r="O8" s="15" t="s">
        <v>598</v>
      </c>
      <c r="P8" s="15">
        <v>9946</v>
      </c>
      <c r="Q8" s="15">
        <v>9944</v>
      </c>
      <c r="R8" s="15">
        <v>9965</v>
      </c>
      <c r="S8" s="15">
        <v>9965</v>
      </c>
      <c r="T8" s="15">
        <v>9965</v>
      </c>
      <c r="U8" s="16">
        <v>9965</v>
      </c>
    </row>
    <row r="9" spans="1:50" x14ac:dyDescent="0.25">
      <c r="A9" t="s">
        <v>578</v>
      </c>
      <c r="E9" t="s">
        <v>548</v>
      </c>
    </row>
    <row r="10" spans="1:50" x14ac:dyDescent="0.25">
      <c r="A10" t="s">
        <v>579</v>
      </c>
      <c r="B10" s="12" t="s">
        <v>580</v>
      </c>
      <c r="D10" s="13" t="s">
        <v>593</v>
      </c>
      <c r="E10" t="s">
        <v>545</v>
      </c>
      <c r="F10" t="s">
        <v>546</v>
      </c>
      <c r="G10" t="s">
        <v>547</v>
      </c>
      <c r="H10" s="12" t="s">
        <v>551</v>
      </c>
      <c r="I10" s="13" t="s">
        <v>593</v>
      </c>
    </row>
    <row r="11" spans="1:50" s="97" customFormat="1" x14ac:dyDescent="0.25">
      <c r="A11" s="110">
        <v>-0.1522239</v>
      </c>
      <c r="B11" s="111">
        <v>-0.57099552109999996</v>
      </c>
      <c r="C11" s="111"/>
      <c r="D11" s="99">
        <v>0.36876130000000001</v>
      </c>
      <c r="E11" s="107">
        <v>1.4767169900999999</v>
      </c>
      <c r="F11" s="107">
        <v>0.98107803549999995</v>
      </c>
      <c r="G11" s="107">
        <v>-0.49563895499999999</v>
      </c>
      <c r="H11" s="107">
        <v>30.593623210000001</v>
      </c>
      <c r="I11" s="99">
        <v>0.42782750000000003</v>
      </c>
      <c r="M11" s="101"/>
      <c r="N11" s="99"/>
      <c r="R11" s="101"/>
      <c r="T11" s="101"/>
      <c r="U11" s="99"/>
      <c r="X11" s="99"/>
      <c r="AB11" s="99"/>
      <c r="AD11" s="99"/>
      <c r="AE11" s="100"/>
      <c r="AF11" s="101"/>
      <c r="AG11" s="101"/>
      <c r="AH11" s="99"/>
      <c r="AN11" s="99"/>
      <c r="AP11" s="99"/>
      <c r="AT11" s="99"/>
      <c r="AX11" s="99"/>
    </row>
    <row r="12" spans="1:50" x14ac:dyDescent="0.25">
      <c r="B12" s="12" t="s">
        <v>595</v>
      </c>
    </row>
    <row r="13" spans="1:50" x14ac:dyDescent="0.25">
      <c r="B13" t="s">
        <v>599</v>
      </c>
      <c r="C13"/>
      <c r="F13" t="s">
        <v>545</v>
      </c>
      <c r="G13" t="s">
        <v>546</v>
      </c>
      <c r="H13" t="s">
        <v>547</v>
      </c>
    </row>
    <row r="14" spans="1:50" x14ac:dyDescent="0.25">
      <c r="A14" t="s">
        <v>596</v>
      </c>
      <c r="B14" s="12">
        <v>0</v>
      </c>
      <c r="E14" t="s">
        <v>596</v>
      </c>
      <c r="F14">
        <v>949</v>
      </c>
      <c r="G14">
        <v>441</v>
      </c>
      <c r="H14">
        <v>0</v>
      </c>
    </row>
    <row r="15" spans="1:50" x14ac:dyDescent="0.25">
      <c r="A15" t="s">
        <v>597</v>
      </c>
      <c r="B15" s="12">
        <v>9965</v>
      </c>
      <c r="E15" t="s">
        <v>597</v>
      </c>
      <c r="F15">
        <v>6379</v>
      </c>
      <c r="G15">
        <v>7570</v>
      </c>
      <c r="H15">
        <v>9965</v>
      </c>
    </row>
    <row r="16" spans="1:50" s="15" customFormat="1" x14ac:dyDescent="0.25">
      <c r="A16" s="15" t="s">
        <v>598</v>
      </c>
      <c r="B16" s="15">
        <v>0</v>
      </c>
      <c r="D16" s="16"/>
      <c r="E16" s="15" t="s">
        <v>598</v>
      </c>
      <c r="F16" s="15">
        <v>2637</v>
      </c>
      <c r="G16" s="15">
        <v>1954</v>
      </c>
      <c r="H16" s="15">
        <v>0</v>
      </c>
      <c r="I16" s="16"/>
      <c r="N16" s="16"/>
      <c r="U16" s="16"/>
      <c r="X16" s="16"/>
      <c r="AB16" s="16"/>
      <c r="AD16" s="16"/>
      <c r="AE16" s="14"/>
      <c r="AH16" s="16"/>
      <c r="AN16" s="16"/>
      <c r="AP16" s="16"/>
      <c r="AT16" s="16"/>
      <c r="AX16" s="16"/>
    </row>
    <row r="17" spans="1:50" x14ac:dyDescent="0.25">
      <c r="A17" s="114" t="s">
        <v>609</v>
      </c>
      <c r="B17" s="115"/>
      <c r="C17" s="115"/>
      <c r="D17" s="116"/>
      <c r="E17" s="114" t="s">
        <v>608</v>
      </c>
      <c r="F17" s="114"/>
      <c r="G17" s="114"/>
      <c r="H17" s="115"/>
      <c r="I17" s="116"/>
      <c r="J17" s="12" t="s">
        <v>561</v>
      </c>
      <c r="K17" s="12"/>
      <c r="L17" s="12"/>
      <c r="O17" s="18" t="s">
        <v>581</v>
      </c>
      <c r="P17" s="19"/>
      <c r="Q17" s="19"/>
      <c r="R17" s="19"/>
      <c r="S17" s="19"/>
      <c r="T17" s="19"/>
      <c r="U17" s="10"/>
    </row>
    <row r="18" spans="1:50" x14ac:dyDescent="0.25">
      <c r="B18" s="114" t="s">
        <v>579</v>
      </c>
      <c r="C18" s="115" t="s">
        <v>580</v>
      </c>
      <c r="D18" s="116" t="s">
        <v>593</v>
      </c>
      <c r="E18" s="114" t="s">
        <v>545</v>
      </c>
      <c r="F18" s="114" t="s">
        <v>546</v>
      </c>
      <c r="G18" s="114" t="s">
        <v>547</v>
      </c>
      <c r="H18" s="115" t="s">
        <v>551</v>
      </c>
      <c r="I18" s="116" t="s">
        <v>593</v>
      </c>
      <c r="J18" s="12" t="s">
        <v>583</v>
      </c>
      <c r="K18" s="12" t="s">
        <v>584</v>
      </c>
      <c r="L18" s="12" t="s">
        <v>585</v>
      </c>
      <c r="M18" s="12" t="s">
        <v>551</v>
      </c>
      <c r="N18" s="13" t="s">
        <v>593</v>
      </c>
      <c r="O18" s="31" t="s">
        <v>582</v>
      </c>
      <c r="P18" s="12" t="s">
        <v>545</v>
      </c>
      <c r="Q18" s="12" t="s">
        <v>546</v>
      </c>
      <c r="R18" s="12" t="s">
        <v>583</v>
      </c>
      <c r="S18" s="12" t="s">
        <v>584</v>
      </c>
      <c r="T18" s="12" t="s">
        <v>551</v>
      </c>
      <c r="U18" s="13" t="s">
        <v>593</v>
      </c>
    </row>
    <row r="19" spans="1:50" s="97" customFormat="1" x14ac:dyDescent="0.25">
      <c r="B19" s="155">
        <v>-0.59535716500000002</v>
      </c>
      <c r="C19" s="158">
        <v>-2.6793771099999999</v>
      </c>
      <c r="D19" s="118">
        <v>0.41396230000000001</v>
      </c>
      <c r="E19" s="117">
        <v>1.1690987929000001</v>
      </c>
      <c r="F19" s="117">
        <v>0.65766212499999999</v>
      </c>
      <c r="G19" s="117">
        <v>-0.51143666799999998</v>
      </c>
      <c r="H19" s="114">
        <v>12.55955486</v>
      </c>
      <c r="I19" s="118">
        <v>0.41396230000000001</v>
      </c>
      <c r="J19" s="103">
        <v>0.61757314900000004</v>
      </c>
      <c r="K19" s="103">
        <v>0.64465341399999998</v>
      </c>
      <c r="L19" s="103">
        <v>2.7080265100000001E-2</v>
      </c>
      <c r="M19" s="106">
        <v>2.8451262829999999</v>
      </c>
      <c r="N19" s="99">
        <v>0.41396230000000001</v>
      </c>
      <c r="O19" s="100">
        <v>-0.59535716500000002</v>
      </c>
      <c r="P19" s="101">
        <v>1.1690987929000001</v>
      </c>
      <c r="Q19" s="101">
        <v>0.65766212499999999</v>
      </c>
      <c r="R19" s="113">
        <v>0.61757314900000004</v>
      </c>
      <c r="S19" s="113">
        <v>0.64465341399999998</v>
      </c>
      <c r="T19" s="101">
        <v>16.234473319999999</v>
      </c>
      <c r="U19" s="99">
        <v>0.41396230000000001</v>
      </c>
      <c r="X19" s="99"/>
      <c r="AB19" s="99"/>
      <c r="AD19" s="99"/>
      <c r="AE19" s="100"/>
      <c r="AF19" s="101"/>
      <c r="AG19" s="101"/>
      <c r="AH19" s="99"/>
      <c r="AN19" s="99"/>
      <c r="AP19" s="99"/>
      <c r="AT19" s="99"/>
      <c r="AX19" s="99"/>
    </row>
    <row r="20" spans="1:50" x14ac:dyDescent="0.25">
      <c r="A20" s="114"/>
      <c r="B20" s="115"/>
      <c r="C20" s="115"/>
      <c r="D20" s="116"/>
      <c r="E20" s="114"/>
      <c r="F20" s="114"/>
      <c r="G20" s="117"/>
      <c r="H20" s="115"/>
      <c r="I20" s="116"/>
      <c r="J20" s="104" t="s">
        <v>589</v>
      </c>
      <c r="K20" s="104"/>
      <c r="L20" s="104"/>
      <c r="O20" s="11"/>
      <c r="P20" s="12"/>
      <c r="Q20" s="12"/>
      <c r="S20" s="12"/>
    </row>
    <row r="21" spans="1:50" x14ac:dyDescent="0.25">
      <c r="A21" s="114"/>
      <c r="B21" s="115" t="s">
        <v>599</v>
      </c>
      <c r="C21" s="115"/>
      <c r="D21" s="116"/>
      <c r="E21" s="114"/>
      <c r="F21" s="114" t="s">
        <v>545</v>
      </c>
      <c r="G21" s="114" t="s">
        <v>546</v>
      </c>
      <c r="H21" s="115" t="s">
        <v>547</v>
      </c>
      <c r="I21" s="116"/>
      <c r="K21" t="s">
        <v>545</v>
      </c>
      <c r="L21" t="s">
        <v>546</v>
      </c>
      <c r="M21" t="s">
        <v>547</v>
      </c>
      <c r="N21" s="105"/>
      <c r="O21" s="11" t="s">
        <v>196</v>
      </c>
      <c r="P21" s="12" t="s">
        <v>197</v>
      </c>
      <c r="Q21" s="12" t="s">
        <v>198</v>
      </c>
      <c r="R21" s="12" t="s">
        <v>199</v>
      </c>
      <c r="S21" s="12" t="s">
        <v>262</v>
      </c>
      <c r="T21" s="13" t="s">
        <v>263</v>
      </c>
    </row>
    <row r="22" spans="1:50" x14ac:dyDescent="0.25">
      <c r="A22" s="114" t="s">
        <v>596</v>
      </c>
      <c r="B22" s="156">
        <v>28</v>
      </c>
      <c r="C22" s="115"/>
      <c r="D22" s="116"/>
      <c r="E22" s="114" t="s">
        <v>596</v>
      </c>
      <c r="F22" s="114">
        <v>303</v>
      </c>
      <c r="G22" s="114">
        <v>63</v>
      </c>
      <c r="H22" s="115">
        <v>0</v>
      </c>
      <c r="I22" s="116"/>
      <c r="J22" t="s">
        <v>596</v>
      </c>
      <c r="K22">
        <v>11</v>
      </c>
      <c r="L22">
        <v>14</v>
      </c>
      <c r="M22">
        <v>0</v>
      </c>
      <c r="O22" s="11">
        <v>0</v>
      </c>
      <c r="P22" s="12">
        <v>28</v>
      </c>
      <c r="Q22" s="12">
        <v>303</v>
      </c>
      <c r="R22" s="12">
        <v>63</v>
      </c>
      <c r="S22" s="12">
        <v>11</v>
      </c>
      <c r="T22" s="12">
        <v>14</v>
      </c>
    </row>
    <row r="23" spans="1:50" x14ac:dyDescent="0.25">
      <c r="A23" s="114" t="s">
        <v>597</v>
      </c>
      <c r="B23" s="156">
        <v>9897</v>
      </c>
      <c r="C23" s="115"/>
      <c r="D23" s="116"/>
      <c r="E23" s="114" t="s">
        <v>597</v>
      </c>
      <c r="F23" s="114">
        <v>8505</v>
      </c>
      <c r="G23" s="114">
        <v>9614</v>
      </c>
      <c r="H23" s="115">
        <v>9965</v>
      </c>
      <c r="I23" s="116"/>
      <c r="J23" t="s">
        <v>597</v>
      </c>
      <c r="K23">
        <v>9951</v>
      </c>
      <c r="L23">
        <v>9946</v>
      </c>
      <c r="M23">
        <v>9965</v>
      </c>
      <c r="O23" s="11">
        <v>19</v>
      </c>
      <c r="P23" s="12">
        <v>9897</v>
      </c>
      <c r="Q23" s="12">
        <v>8505</v>
      </c>
      <c r="R23" s="12">
        <v>9614</v>
      </c>
      <c r="S23" s="12">
        <v>9951</v>
      </c>
      <c r="T23" s="12">
        <v>9946</v>
      </c>
    </row>
    <row r="24" spans="1:50" s="15" customFormat="1" x14ac:dyDescent="0.25">
      <c r="A24" s="119" t="s">
        <v>598</v>
      </c>
      <c r="B24" s="157">
        <v>40</v>
      </c>
      <c r="C24" s="119"/>
      <c r="D24" s="120"/>
      <c r="E24" s="119" t="s">
        <v>598</v>
      </c>
      <c r="F24" s="119">
        <v>1157</v>
      </c>
      <c r="G24" s="119">
        <v>288</v>
      </c>
      <c r="H24" s="119">
        <v>0</v>
      </c>
      <c r="I24" s="120"/>
      <c r="J24" s="15" t="s">
        <v>598</v>
      </c>
      <c r="K24" s="15">
        <v>3</v>
      </c>
      <c r="L24" s="15">
        <v>5</v>
      </c>
      <c r="M24" s="15">
        <v>0</v>
      </c>
      <c r="N24" s="16"/>
      <c r="O24" s="14">
        <v>9946</v>
      </c>
      <c r="P24" s="15">
        <v>40</v>
      </c>
      <c r="Q24" s="15">
        <v>1157</v>
      </c>
      <c r="R24" s="15">
        <v>288</v>
      </c>
      <c r="S24" s="15">
        <v>3</v>
      </c>
      <c r="T24" s="15">
        <v>5</v>
      </c>
      <c r="U24" s="16"/>
      <c r="X24" s="16"/>
      <c r="AB24" s="16"/>
      <c r="AD24" s="16"/>
      <c r="AE24" s="14"/>
      <c r="AH24" s="16"/>
      <c r="AN24" s="16"/>
      <c r="AP24" s="16"/>
      <c r="AT24" s="16"/>
      <c r="AX24" s="16"/>
    </row>
    <row r="25" spans="1:50" x14ac:dyDescent="0.25">
      <c r="A25" s="12" t="s">
        <v>590</v>
      </c>
      <c r="E25" s="12" t="s">
        <v>549</v>
      </c>
      <c r="F25" s="12"/>
      <c r="G25" s="12"/>
      <c r="O25" s="12" t="s">
        <v>586</v>
      </c>
      <c r="P25" s="12"/>
      <c r="Q25" s="12"/>
    </row>
    <row r="26" spans="1:50" x14ac:dyDescent="0.25">
      <c r="A26" s="12" t="s">
        <v>579</v>
      </c>
      <c r="B26" s="12" t="s">
        <v>580</v>
      </c>
      <c r="D26" s="13" t="s">
        <v>593</v>
      </c>
      <c r="E26" s="12" t="s">
        <v>545</v>
      </c>
      <c r="F26" s="12" t="s">
        <v>546</v>
      </c>
      <c r="G26" s="12" t="s">
        <v>547</v>
      </c>
      <c r="H26" s="12" t="s">
        <v>551</v>
      </c>
      <c r="I26" s="13" t="s">
        <v>593</v>
      </c>
      <c r="O26" s="20" t="s">
        <v>582</v>
      </c>
      <c r="P26" s="12" t="s">
        <v>545</v>
      </c>
      <c r="Q26" s="12" t="s">
        <v>546</v>
      </c>
      <c r="T26" s="12" t="s">
        <v>551</v>
      </c>
      <c r="U26" s="13" t="s">
        <v>593</v>
      </c>
    </row>
    <row r="27" spans="1:50" s="97" customFormat="1" x14ac:dyDescent="0.25">
      <c r="A27" s="106">
        <v>-0.1522239</v>
      </c>
      <c r="B27" s="111">
        <v>-1.1386223259999999</v>
      </c>
      <c r="C27" s="111"/>
      <c r="D27" s="99">
        <v>0.3962405</v>
      </c>
      <c r="E27" s="109">
        <v>1.479401226</v>
      </c>
      <c r="F27" s="109">
        <v>0.97853481600000003</v>
      </c>
      <c r="G27" s="109">
        <v>-0.50086640999999998</v>
      </c>
      <c r="H27" s="109">
        <v>30.883641699999998</v>
      </c>
      <c r="I27" s="99">
        <v>0.3962405</v>
      </c>
      <c r="M27" s="101"/>
      <c r="N27" s="99"/>
      <c r="O27" s="101">
        <v>-0.1522239</v>
      </c>
      <c r="P27" s="101">
        <v>1.479401226</v>
      </c>
      <c r="Q27" s="101">
        <v>0.97853481600000003</v>
      </c>
      <c r="T27" s="101">
        <v>21.021248100000001</v>
      </c>
      <c r="U27" s="99">
        <v>0.3962405</v>
      </c>
      <c r="X27" s="99"/>
      <c r="AB27" s="99"/>
      <c r="AD27" s="99"/>
      <c r="AE27" s="100"/>
      <c r="AF27" s="101"/>
      <c r="AG27" s="101"/>
      <c r="AH27" s="99"/>
      <c r="AN27" s="99"/>
      <c r="AP27" s="99"/>
      <c r="AT27" s="99"/>
      <c r="AX27" s="99"/>
    </row>
    <row r="29" spans="1:50" x14ac:dyDescent="0.25">
      <c r="B29" s="108" t="s">
        <v>599</v>
      </c>
      <c r="C29" s="108"/>
      <c r="F29" t="s">
        <v>545</v>
      </c>
      <c r="G29" t="s">
        <v>546</v>
      </c>
      <c r="H29" s="12" t="s">
        <v>547</v>
      </c>
      <c r="P29" t="s">
        <v>196</v>
      </c>
      <c r="Q29" t="s">
        <v>197</v>
      </c>
      <c r="R29" s="12" t="s">
        <v>198</v>
      </c>
      <c r="S29" t="s">
        <v>199</v>
      </c>
    </row>
    <row r="30" spans="1:50" x14ac:dyDescent="0.25">
      <c r="A30" t="s">
        <v>596</v>
      </c>
      <c r="B30" s="12">
        <v>0</v>
      </c>
      <c r="E30" t="s">
        <v>596</v>
      </c>
      <c r="F30">
        <v>883</v>
      </c>
      <c r="G30">
        <v>425</v>
      </c>
      <c r="H30" s="12">
        <v>0</v>
      </c>
      <c r="O30" t="s">
        <v>596</v>
      </c>
      <c r="P30">
        <v>0</v>
      </c>
      <c r="Q30">
        <v>0</v>
      </c>
      <c r="R30" s="12">
        <v>883</v>
      </c>
      <c r="S30">
        <v>425</v>
      </c>
    </row>
    <row r="31" spans="1:50" x14ac:dyDescent="0.25">
      <c r="A31" t="s">
        <v>597</v>
      </c>
      <c r="B31" s="12">
        <v>9965</v>
      </c>
      <c r="E31" t="s">
        <v>597</v>
      </c>
      <c r="F31">
        <v>6540</v>
      </c>
      <c r="G31">
        <v>7647</v>
      </c>
      <c r="H31" s="12">
        <v>9965</v>
      </c>
      <c r="O31" t="s">
        <v>597</v>
      </c>
      <c r="P31">
        <v>10</v>
      </c>
      <c r="Q31">
        <v>9965</v>
      </c>
      <c r="R31" s="12">
        <v>6540</v>
      </c>
      <c r="S31">
        <v>7647</v>
      </c>
    </row>
    <row r="32" spans="1:50" s="15" customFormat="1" x14ac:dyDescent="0.25">
      <c r="A32" s="15" t="s">
        <v>598</v>
      </c>
      <c r="B32" s="15">
        <v>0</v>
      </c>
      <c r="D32" s="16"/>
      <c r="E32" s="15" t="s">
        <v>598</v>
      </c>
      <c r="F32" s="15">
        <v>2542</v>
      </c>
      <c r="G32" s="15">
        <v>1893</v>
      </c>
      <c r="H32" s="15">
        <v>0</v>
      </c>
      <c r="I32" s="16"/>
      <c r="N32" s="16"/>
      <c r="O32" s="15" t="s">
        <v>598</v>
      </c>
      <c r="P32" s="15">
        <v>9955</v>
      </c>
      <c r="Q32" s="15">
        <v>0</v>
      </c>
      <c r="R32" s="15">
        <v>2542</v>
      </c>
      <c r="S32" s="15">
        <v>1893</v>
      </c>
      <c r="U32" s="16"/>
      <c r="X32" s="16"/>
      <c r="AB32" s="16"/>
      <c r="AD32" s="16"/>
      <c r="AE32" s="14"/>
      <c r="AH32" s="16"/>
      <c r="AN32" s="16"/>
      <c r="AP32" s="16"/>
      <c r="AT32" s="16"/>
      <c r="AX32" s="16"/>
    </row>
    <row r="33" spans="1:50" x14ac:dyDescent="0.25">
      <c r="A33" s="12" t="s">
        <v>591</v>
      </c>
      <c r="E33" s="12" t="s">
        <v>550</v>
      </c>
      <c r="F33" s="12"/>
      <c r="G33" s="12"/>
      <c r="J33" s="12" t="s">
        <v>592</v>
      </c>
      <c r="K33" s="12"/>
      <c r="L33" s="12"/>
      <c r="O33" s="12" t="s">
        <v>587</v>
      </c>
      <c r="P33" s="12"/>
      <c r="Q33" s="12"/>
      <c r="S33" s="12"/>
    </row>
    <row r="34" spans="1:50" x14ac:dyDescent="0.25">
      <c r="A34" s="12" t="s">
        <v>579</v>
      </c>
      <c r="B34" s="12" t="s">
        <v>580</v>
      </c>
      <c r="D34" s="13" t="s">
        <v>593</v>
      </c>
      <c r="E34" s="12" t="s">
        <v>545</v>
      </c>
      <c r="F34" s="12" t="s">
        <v>546</v>
      </c>
      <c r="G34" s="12" t="s">
        <v>547</v>
      </c>
      <c r="H34" s="12" t="s">
        <v>551</v>
      </c>
      <c r="I34" s="13" t="s">
        <v>593</v>
      </c>
      <c r="J34" s="12" t="s">
        <v>583</v>
      </c>
      <c r="K34" s="12" t="s">
        <v>584</v>
      </c>
      <c r="L34" s="12" t="s">
        <v>585</v>
      </c>
      <c r="M34" s="12" t="s">
        <v>551</v>
      </c>
      <c r="N34" s="13" t="s">
        <v>593</v>
      </c>
      <c r="O34" s="20" t="s">
        <v>582</v>
      </c>
      <c r="P34" s="12" t="s">
        <v>545</v>
      </c>
      <c r="Q34" s="12" t="s">
        <v>546</v>
      </c>
      <c r="R34" s="12" t="s">
        <v>583</v>
      </c>
      <c r="S34" s="12" t="s">
        <v>584</v>
      </c>
      <c r="T34" s="12" t="s">
        <v>551</v>
      </c>
      <c r="U34" s="13" t="s">
        <v>593</v>
      </c>
    </row>
    <row r="35" spans="1:50" s="97" customFormat="1" x14ac:dyDescent="0.25">
      <c r="A35" s="103">
        <v>-8.7307488500000002E-2</v>
      </c>
      <c r="B35" s="103">
        <v>-1.4216499</v>
      </c>
      <c r="C35" s="103"/>
      <c r="D35" s="99">
        <v>0.41396230000000001</v>
      </c>
      <c r="E35" s="109">
        <v>1.4778849999999999</v>
      </c>
      <c r="F35" s="109">
        <v>0.979988831</v>
      </c>
      <c r="G35" s="112">
        <v>-0.497896536</v>
      </c>
      <c r="H35" s="112">
        <v>36.958841</v>
      </c>
      <c r="I35" s="102">
        <v>0.41396230000000001</v>
      </c>
      <c r="J35" s="2">
        <v>0.30878657399999998</v>
      </c>
      <c r="K35" s="2">
        <v>0.32232670699999999</v>
      </c>
      <c r="L35" s="35">
        <v>1.35401325E-2</v>
      </c>
      <c r="M35" s="106">
        <v>2.8451262829999999</v>
      </c>
      <c r="N35" s="99">
        <v>0.41396230000000001</v>
      </c>
      <c r="O35" s="101">
        <v>8.7307488500000002E-2</v>
      </c>
      <c r="P35" s="101">
        <v>-0.8192914</v>
      </c>
      <c r="Q35" s="101">
        <v>0.6585939677</v>
      </c>
      <c r="R35" s="101">
        <v>0.21037109379999999</v>
      </c>
      <c r="S35" s="101">
        <v>-9.8415480599999994E-2</v>
      </c>
      <c r="T35" s="101">
        <v>16.234473319999999</v>
      </c>
      <c r="U35" s="99">
        <v>0.41396230000000001</v>
      </c>
      <c r="X35" s="99"/>
      <c r="AB35" s="99"/>
      <c r="AD35" s="99"/>
      <c r="AE35" s="100"/>
      <c r="AF35" s="101"/>
      <c r="AG35" s="101"/>
      <c r="AH35" s="99"/>
      <c r="AN35" s="99"/>
      <c r="AP35" s="99"/>
      <c r="AT35" s="99"/>
      <c r="AX35" s="99"/>
    </row>
    <row r="36" spans="1:50" x14ac:dyDescent="0.25">
      <c r="A36" t="s">
        <v>594</v>
      </c>
      <c r="J36" s="12" t="s">
        <v>613</v>
      </c>
      <c r="K36" s="12"/>
      <c r="L36" s="12"/>
      <c r="O36" s="97"/>
      <c r="P36" s="97"/>
      <c r="Q36" s="97"/>
      <c r="R36" s="101"/>
      <c r="S36" s="97"/>
      <c r="T36" s="101"/>
    </row>
    <row r="37" spans="1:50" x14ac:dyDescent="0.25">
      <c r="B37" s="12" t="s">
        <v>604</v>
      </c>
      <c r="F37" t="s">
        <v>545</v>
      </c>
      <c r="G37" t="s">
        <v>546</v>
      </c>
      <c r="H37" t="s">
        <v>547</v>
      </c>
      <c r="K37" t="s">
        <v>545</v>
      </c>
      <c r="L37" t="s">
        <v>546</v>
      </c>
      <c r="M37" t="s">
        <v>547</v>
      </c>
      <c r="N37" s="105"/>
      <c r="O37" t="s">
        <v>196</v>
      </c>
      <c r="P37" t="s">
        <v>204</v>
      </c>
      <c r="Q37" t="s">
        <v>600</v>
      </c>
      <c r="R37" s="12" t="s">
        <v>601</v>
      </c>
      <c r="S37" t="s">
        <v>602</v>
      </c>
      <c r="T37" s="12" t="s">
        <v>603</v>
      </c>
      <c r="U37" s="13" t="s">
        <v>603</v>
      </c>
    </row>
    <row r="38" spans="1:50" x14ac:dyDescent="0.25">
      <c r="A38" t="s">
        <v>596</v>
      </c>
      <c r="B38" s="12">
        <v>1</v>
      </c>
      <c r="E38" t="s">
        <v>596</v>
      </c>
      <c r="F38">
        <v>862</v>
      </c>
      <c r="G38">
        <v>415</v>
      </c>
      <c r="H38">
        <v>0</v>
      </c>
      <c r="J38" t="s">
        <v>596</v>
      </c>
      <c r="K38">
        <v>11</v>
      </c>
      <c r="L38">
        <v>14</v>
      </c>
      <c r="M38" s="12">
        <v>0</v>
      </c>
      <c r="O38">
        <v>0</v>
      </c>
      <c r="P38">
        <v>8</v>
      </c>
      <c r="Q38">
        <v>2620</v>
      </c>
      <c r="R38" s="12">
        <v>554</v>
      </c>
      <c r="S38">
        <v>19</v>
      </c>
      <c r="T38" s="12">
        <v>0</v>
      </c>
      <c r="U38" s="13">
        <v>0</v>
      </c>
    </row>
    <row r="39" spans="1:50" x14ac:dyDescent="0.25">
      <c r="A39" t="s">
        <v>597</v>
      </c>
      <c r="B39" s="12">
        <v>9956</v>
      </c>
      <c r="E39" t="s">
        <v>597</v>
      </c>
      <c r="F39">
        <v>6591</v>
      </c>
      <c r="G39">
        <v>7722</v>
      </c>
      <c r="H39">
        <v>9965</v>
      </c>
      <c r="J39" t="s">
        <v>597</v>
      </c>
      <c r="K39">
        <v>9951</v>
      </c>
      <c r="L39">
        <v>9946</v>
      </c>
      <c r="M39">
        <v>9965</v>
      </c>
      <c r="O39">
        <v>0</v>
      </c>
      <c r="P39">
        <v>9956</v>
      </c>
      <c r="Q39">
        <v>6590</v>
      </c>
      <c r="R39" s="12">
        <v>7844</v>
      </c>
      <c r="S39">
        <v>9938</v>
      </c>
      <c r="T39" s="12">
        <v>9962</v>
      </c>
      <c r="U39" s="13">
        <v>9962</v>
      </c>
    </row>
    <row r="40" spans="1:50" s="15" customFormat="1" x14ac:dyDescent="0.25">
      <c r="A40" s="15" t="s">
        <v>598</v>
      </c>
      <c r="B40" s="15">
        <v>8</v>
      </c>
      <c r="D40" s="16"/>
      <c r="E40" s="15" t="s">
        <v>598</v>
      </c>
      <c r="F40" s="15">
        <v>2512</v>
      </c>
      <c r="G40" s="15">
        <v>1828</v>
      </c>
      <c r="H40" s="15">
        <v>0</v>
      </c>
      <c r="I40" s="16"/>
      <c r="J40" s="15" t="s">
        <v>598</v>
      </c>
      <c r="K40" s="15">
        <v>3</v>
      </c>
      <c r="L40" s="15">
        <v>5</v>
      </c>
      <c r="M40" s="15">
        <v>0</v>
      </c>
      <c r="N40" s="16"/>
      <c r="O40" s="15">
        <v>9965</v>
      </c>
      <c r="P40" s="15">
        <v>1</v>
      </c>
      <c r="Q40" s="15">
        <v>755</v>
      </c>
      <c r="R40" s="15">
        <v>1567</v>
      </c>
      <c r="S40" s="15">
        <v>8</v>
      </c>
      <c r="T40" s="15">
        <v>3</v>
      </c>
      <c r="U40" s="16">
        <v>3</v>
      </c>
      <c r="X40" s="16"/>
      <c r="AB40" s="16"/>
      <c r="AD40" s="16"/>
      <c r="AE40" s="14"/>
      <c r="AH40" s="16"/>
      <c r="AN40" s="16"/>
      <c r="AP40" s="16"/>
      <c r="AT40" s="16"/>
      <c r="AX40" s="16"/>
    </row>
    <row r="41" spans="1:50" x14ac:dyDescent="0.25">
      <c r="A41" t="s">
        <v>686</v>
      </c>
      <c r="E41" t="s">
        <v>703</v>
      </c>
    </row>
    <row r="42" spans="1:50" x14ac:dyDescent="0.25">
      <c r="A42" s="12" t="s">
        <v>705</v>
      </c>
      <c r="B42" s="12" t="s">
        <v>706</v>
      </c>
      <c r="C42" s="12" t="s">
        <v>707</v>
      </c>
      <c r="D42" s="13" t="s">
        <v>551</v>
      </c>
      <c r="E42" t="s">
        <v>700</v>
      </c>
      <c r="F42" t="s">
        <v>701</v>
      </c>
      <c r="G42" t="s">
        <v>702</v>
      </c>
      <c r="H42" s="12" t="s">
        <v>551</v>
      </c>
      <c r="I42" s="13" t="s">
        <v>593</v>
      </c>
      <c r="J42" s="12"/>
      <c r="K42" s="12"/>
      <c r="L42" s="12"/>
      <c r="O42" s="20"/>
      <c r="P42" s="12"/>
      <c r="Q42" s="12"/>
      <c r="S42" s="12"/>
    </row>
    <row r="43" spans="1:50" x14ac:dyDescent="0.25">
      <c r="A43" s="152">
        <v>-0.59535716500000002</v>
      </c>
      <c r="B43" s="109">
        <v>2.22159842E-2</v>
      </c>
      <c r="C43" s="109">
        <v>4.9296249299999997E-2</v>
      </c>
      <c r="D43" s="150">
        <v>2.3993888299999999</v>
      </c>
      <c r="E43" s="107">
        <v>1.1699158811999999</v>
      </c>
      <c r="F43" s="107">
        <v>0.65688422000000002</v>
      </c>
      <c r="G43" s="107">
        <v>-0.51303166099999997</v>
      </c>
      <c r="H43" s="109">
        <v>12.50055508</v>
      </c>
      <c r="I43" s="150">
        <v>0.40437299999999998</v>
      </c>
    </row>
    <row r="44" spans="1:50" x14ac:dyDescent="0.25">
      <c r="A44" t="s">
        <v>704</v>
      </c>
      <c r="B44" s="109"/>
      <c r="C44" s="109"/>
      <c r="D44" s="150"/>
      <c r="E44" s="107"/>
      <c r="F44" s="107"/>
      <c r="G44" s="107"/>
      <c r="H44" s="109"/>
      <c r="I44" s="150"/>
    </row>
    <row r="45" spans="1:50" x14ac:dyDescent="0.25">
      <c r="A45" t="s">
        <v>705</v>
      </c>
      <c r="B45" s="12" t="s">
        <v>706</v>
      </c>
      <c r="C45" s="12" t="s">
        <v>707</v>
      </c>
      <c r="E45" t="s">
        <v>700</v>
      </c>
      <c r="F45" t="s">
        <v>701</v>
      </c>
      <c r="G45" t="s">
        <v>702</v>
      </c>
    </row>
    <row r="46" spans="1:50" x14ac:dyDescent="0.25">
      <c r="A46" s="153">
        <v>28</v>
      </c>
      <c r="B46">
        <v>0</v>
      </c>
      <c r="C46">
        <v>0</v>
      </c>
      <c r="E46">
        <v>295</v>
      </c>
      <c r="F46">
        <v>62</v>
      </c>
      <c r="G46">
        <v>0</v>
      </c>
    </row>
    <row r="47" spans="1:50" x14ac:dyDescent="0.25">
      <c r="A47" s="153">
        <v>9899</v>
      </c>
      <c r="B47" s="12">
        <v>9965</v>
      </c>
      <c r="C47" s="12">
        <v>9965</v>
      </c>
      <c r="E47">
        <v>8539</v>
      </c>
      <c r="F47">
        <v>9619</v>
      </c>
      <c r="G47">
        <v>9965</v>
      </c>
    </row>
    <row r="48" spans="1:50" s="15" customFormat="1" x14ac:dyDescent="0.25">
      <c r="A48" s="154">
        <v>38</v>
      </c>
      <c r="B48" s="15">
        <v>0</v>
      </c>
      <c r="C48" s="15">
        <v>0</v>
      </c>
      <c r="D48" s="16"/>
      <c r="E48" s="15">
        <v>1131</v>
      </c>
      <c r="F48" s="15">
        <v>284</v>
      </c>
      <c r="G48" s="15">
        <v>0</v>
      </c>
      <c r="I48" s="16"/>
      <c r="N48" s="16"/>
      <c r="U48" s="16"/>
      <c r="X48" s="16"/>
      <c r="AB48" s="16"/>
      <c r="AD48" s="16"/>
      <c r="AE48" s="14"/>
      <c r="AH48" s="16"/>
      <c r="AN48" s="16"/>
      <c r="AP48" s="16"/>
      <c r="AT48" s="16"/>
      <c r="AX48" s="16"/>
    </row>
    <row r="49" spans="5:13" x14ac:dyDescent="0.25">
      <c r="E49" t="s">
        <v>699</v>
      </c>
    </row>
    <row r="50" spans="5:13" x14ac:dyDescent="0.25">
      <c r="E50" s="12" t="s">
        <v>696</v>
      </c>
      <c r="F50" s="12" t="s">
        <v>697</v>
      </c>
      <c r="G50" s="12" t="s">
        <v>698</v>
      </c>
      <c r="H50" s="12" t="s">
        <v>551</v>
      </c>
      <c r="I50" s="13" t="s">
        <v>593</v>
      </c>
      <c r="M50"/>
    </row>
    <row r="51" spans="5:13" x14ac:dyDescent="0.25">
      <c r="E51" s="107">
        <v>1.7874890299999999</v>
      </c>
      <c r="F51" s="107">
        <v>1.3015376299999999</v>
      </c>
      <c r="G51" s="107">
        <v>-0.48595139580000002</v>
      </c>
      <c r="H51" s="107">
        <v>30.494522691</v>
      </c>
      <c r="I51" s="150">
        <v>0.40437299999999998</v>
      </c>
    </row>
    <row r="52" spans="5:13" x14ac:dyDescent="0.25">
      <c r="E52" s="107"/>
      <c r="F52" s="107"/>
      <c r="G52" s="107"/>
      <c r="H52" s="107"/>
      <c r="I52" s="150"/>
    </row>
    <row r="53" spans="5:13" x14ac:dyDescent="0.25">
      <c r="E53" t="s">
        <v>696</v>
      </c>
      <c r="F53" t="s">
        <v>697</v>
      </c>
      <c r="G53" t="s">
        <v>698</v>
      </c>
    </row>
    <row r="54" spans="5:13" x14ac:dyDescent="0.25">
      <c r="E54">
        <v>500</v>
      </c>
      <c r="F54">
        <v>467</v>
      </c>
      <c r="G54">
        <v>0</v>
      </c>
    </row>
    <row r="55" spans="5:13" x14ac:dyDescent="0.25">
      <c r="E55">
        <v>7840</v>
      </c>
      <c r="F55">
        <v>7913</v>
      </c>
      <c r="G55">
        <v>9965</v>
      </c>
    </row>
    <row r="56" spans="5:13" x14ac:dyDescent="0.25">
      <c r="E56" s="15">
        <v>1625</v>
      </c>
      <c r="F56" s="15">
        <v>1585</v>
      </c>
      <c r="G56" s="15">
        <v>0</v>
      </c>
      <c r="H56" s="15"/>
      <c r="I56" s="16"/>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zoomScale="110" zoomScaleNormal="110" workbookViewId="0">
      <selection activeCell="B6" sqref="B6:D9"/>
    </sheetView>
  </sheetViews>
  <sheetFormatPr defaultRowHeight="15" x14ac:dyDescent="0.25"/>
  <sheetData>
    <row r="1" spans="1:4" x14ac:dyDescent="0.25">
      <c r="B1" t="s">
        <v>696</v>
      </c>
      <c r="C1" t="s">
        <v>697</v>
      </c>
      <c r="D1" t="s">
        <v>698</v>
      </c>
    </row>
    <row r="2" spans="1:4" x14ac:dyDescent="0.25">
      <c r="A2" t="s">
        <v>596</v>
      </c>
      <c r="B2">
        <v>500</v>
      </c>
      <c r="C2">
        <v>467</v>
      </c>
      <c r="D2">
        <v>0</v>
      </c>
    </row>
    <row r="3" spans="1:4" x14ac:dyDescent="0.25">
      <c r="A3" t="s">
        <v>597</v>
      </c>
      <c r="B3">
        <v>7840</v>
      </c>
      <c r="C3">
        <v>7913</v>
      </c>
      <c r="D3">
        <v>9965</v>
      </c>
    </row>
    <row r="4" spans="1:4" x14ac:dyDescent="0.25">
      <c r="A4" t="s">
        <v>598</v>
      </c>
      <c r="B4">
        <v>1625</v>
      </c>
      <c r="C4">
        <v>1585</v>
      </c>
      <c r="D4">
        <v>0</v>
      </c>
    </row>
    <row r="6" spans="1:4" x14ac:dyDescent="0.25">
      <c r="B6" t="s">
        <v>700</v>
      </c>
      <c r="C6" t="s">
        <v>701</v>
      </c>
      <c r="D6" t="s">
        <v>702</v>
      </c>
    </row>
    <row r="7" spans="1:4" x14ac:dyDescent="0.25">
      <c r="A7" t="s">
        <v>596</v>
      </c>
      <c r="B7">
        <v>295</v>
      </c>
      <c r="C7">
        <v>62</v>
      </c>
      <c r="D7">
        <v>0</v>
      </c>
    </row>
    <row r="8" spans="1:4" x14ac:dyDescent="0.25">
      <c r="A8" t="s">
        <v>597</v>
      </c>
      <c r="B8">
        <v>8539</v>
      </c>
      <c r="C8">
        <v>9619</v>
      </c>
      <c r="D8">
        <v>9965</v>
      </c>
    </row>
    <row r="9" spans="1:4" x14ac:dyDescent="0.25">
      <c r="A9" t="s">
        <v>598</v>
      </c>
      <c r="B9">
        <v>1131</v>
      </c>
      <c r="C9">
        <v>284</v>
      </c>
      <c r="D9">
        <v>0</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notes</vt:lpstr>
      <vt:lpstr>original data</vt:lpstr>
      <vt:lpstr>design matrices</vt:lpstr>
      <vt:lpstr>hand recalculation</vt:lpstr>
      <vt:lpstr>hand recalculation II</vt:lpstr>
      <vt:lpstr>overview</vt:lpstr>
      <vt:lpstr>Sheet2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2020-05-03T07:34:02Z</dcterms:modified>
</cp:coreProperties>
</file>